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Hoja1" sheetId="2" r:id="rId2"/>
  </sheets>
  <definedNames>
    <definedName name="_xlnm.Print_Area" localSheetId="0">'COTIZACION'!$B$1:$J$34</definedName>
    <definedName name="CLIENTES">#REF!</definedName>
    <definedName name="COTIZADO">'COTIZACION'!$K$10:$R$29</definedName>
    <definedName name="VENTAFINAL">'COTIZACION'!$R$11:$R$29</definedName>
    <definedName name="Z_E08BD4BD_63D8_41E6_9AED_1C81DE76C4C8_.wvu.PrintArea" localSheetId="0" hidden="1" comment="PRECIO OFERTADO A CLIENTE">'COTIZACION'!$B$1:$J$34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L15" authorId="0">
      <text>
        <r>
          <rPr>
            <b/>
            <sz val="9"/>
            <rFont val="Tahoma"/>
            <family val="0"/>
          </rPr>
          <t xml:space="preserve">PROCAUCHO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<sst xmlns="http://schemas.openxmlformats.org/spreadsheetml/2006/main" count="47" uniqueCount="45">
  <si>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</si>
  <si>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</si>
  <si>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</si>
  <si>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</si>
  <si>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</si>
  <si>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</si>
  <si>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</si>
  <si>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</si>
  <si>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</si>
  <si>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</si>
  <si>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</si>
  <si>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</si>
  <si>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</si>
  <si>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</si>
  <si>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</si>
  <si>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</si>
  <si>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</si>
  <si>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</si>
  <si>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</si>
  <si>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</si>
  <si>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</si>
  <si>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</si>
  <si>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</si>
  <si>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</si>
  <si>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</si>
  <si>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</si>
  <si>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</si>
  <si>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</si>
  <si>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</si>
  <si>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>Industria de. Alimentos</t>
  </si>
  <si>
    <t>30 días</t>
  </si>
  <si>
    <t>Santiago</t>
  </si>
  <si>
    <t>Caupolican # 9401</t>
  </si>
  <si>
    <t>Quilicura</t>
  </si>
  <si>
    <t>ICB</t>
  </si>
  <si>
    <t xml:space="preserve">VALIDEZ OFERTA </t>
  </si>
  <si>
    <t>86.843.000-1</t>
  </si>
  <si>
    <t>PABLO GATICA</t>
  </si>
  <si>
    <t>TECMAR</t>
  </si>
  <si>
    <t>GASTOS</t>
  </si>
  <si>
    <t>FLETE</t>
  </si>
  <si>
    <t>ENTREGA 7 DÍAS</t>
  </si>
  <si>
    <t>MOTOR DOSIFICADOR 130BYG3503-B 50 MM</t>
  </si>
  <si>
    <t>15 días</t>
  </si>
  <si>
    <t>MAQUINA 3C-130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</si>
</sst>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"/>
    <numFmt numFmtId="180" formatCode="#,##0_ ;[Red]\-#,##0\ "/>
    <numFmt numFmtId="181" formatCode="[$USD]\ #,##0"/>
    <numFmt numFmtId="182" formatCode="[$USD]\ #,##0.00"/>
    <numFmt numFmtId="183" formatCode="&quot;$&quot;\ #,##0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6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72" fontId="3" fillId="24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3" fillId="24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173" fontId="5" fillId="0" borderId="13" xfId="4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5" borderId="0" xfId="0" applyFill="1" applyAlignment="1" applyProtection="1">
      <alignment/>
      <protection locked="0"/>
    </xf>
    <xf numFmtId="0" fontId="8" fillId="24" borderId="10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24" borderId="11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 horizontal="center"/>
      <protection locked="0"/>
    </xf>
    <xf numFmtId="174" fontId="9" fillId="24" borderId="12" xfId="0" applyNumberFormat="1" applyFont="1" applyFill="1" applyBorder="1" applyAlignment="1" applyProtection="1">
      <alignment horizontal="left"/>
      <protection/>
    </xf>
    <xf numFmtId="0" fontId="8" fillId="24" borderId="14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 horizontal="left"/>
      <protection locked="0"/>
    </xf>
    <xf numFmtId="0" fontId="9" fillId="24" borderId="0" xfId="0" applyFont="1" applyFill="1" applyBorder="1" applyAlignment="1" applyProtection="1">
      <alignment horizontal="left"/>
      <protection/>
    </xf>
    <xf numFmtId="174" fontId="9" fillId="0" borderId="0" xfId="0" applyNumberFormat="1" applyFont="1" applyFill="1" applyBorder="1" applyAlignment="1" applyProtection="1">
      <alignment/>
      <protection/>
    </xf>
    <xf numFmtId="0" fontId="9" fillId="24" borderId="15" xfId="46" applyFont="1" applyFill="1" applyBorder="1" applyAlignment="1" applyProtection="1">
      <alignment horizontal="left"/>
      <protection/>
    </xf>
    <xf numFmtId="174" fontId="9" fillId="24" borderId="15" xfId="0" applyNumberFormat="1" applyFont="1" applyFill="1" applyBorder="1" applyAlignment="1" applyProtection="1">
      <alignment horizontal="left"/>
      <protection/>
    </xf>
    <xf numFmtId="172" fontId="9" fillId="24" borderId="15" xfId="0" applyNumberFormat="1" applyFont="1" applyFill="1" applyBorder="1" applyAlignment="1" applyProtection="1">
      <alignment horizontal="left" vertical="center"/>
      <protection/>
    </xf>
    <xf numFmtId="0" fontId="8" fillId="24" borderId="25" xfId="0" applyFont="1" applyFill="1" applyBorder="1" applyAlignment="1" applyProtection="1">
      <alignment/>
      <protection locked="0"/>
    </xf>
    <xf numFmtId="0" fontId="8" fillId="24" borderId="24" xfId="0" applyFont="1" applyFill="1" applyBorder="1" applyAlignment="1" applyProtection="1">
      <alignment/>
      <protection locked="0"/>
    </xf>
    <xf numFmtId="0" fontId="9" fillId="24" borderId="24" xfId="0" applyFont="1" applyFill="1" applyBorder="1" applyAlignment="1" applyProtection="1">
      <alignment/>
      <protection locked="0"/>
    </xf>
    <xf numFmtId="172" fontId="9" fillId="24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9" fillId="24" borderId="10" xfId="0" applyFont="1" applyFill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/>
      <protection locked="0"/>
    </xf>
    <xf numFmtId="0" fontId="8" fillId="24" borderId="12" xfId="0" applyFont="1" applyFill="1" applyBorder="1" applyAlignment="1" applyProtection="1">
      <alignment/>
      <protection locked="0"/>
    </xf>
    <xf numFmtId="0" fontId="8" fillId="24" borderId="28" xfId="0" applyFont="1" applyFill="1" applyBorder="1" applyAlignment="1" applyProtection="1">
      <alignment horizontal="right" vertical="center"/>
      <protection locked="0"/>
    </xf>
    <xf numFmtId="0" fontId="8" fillId="24" borderId="11" xfId="0" applyFont="1" applyFill="1" applyBorder="1" applyAlignment="1" applyProtection="1">
      <alignment horizontal="right" vertical="center"/>
      <protection locked="0"/>
    </xf>
    <xf numFmtId="0" fontId="8" fillId="24" borderId="30" xfId="0" applyFont="1" applyFill="1" applyBorder="1" applyAlignment="1" applyProtection="1">
      <alignment horizontal="right"/>
      <protection locked="0"/>
    </xf>
    <xf numFmtId="0" fontId="8" fillId="24" borderId="14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left" vertical="center"/>
      <protection locked="0"/>
    </xf>
    <xf numFmtId="0" fontId="8" fillId="24" borderId="15" xfId="0" applyFont="1" applyFill="1" applyBorder="1" applyAlignment="1" applyProtection="1">
      <alignment horizontal="right"/>
      <protection locked="0"/>
    </xf>
    <xf numFmtId="9" fontId="8" fillId="24" borderId="31" xfId="0" applyNumberFormat="1" applyFont="1" applyFill="1" applyBorder="1" applyAlignment="1" applyProtection="1">
      <alignment horizontal="right" vertical="center"/>
      <protection locked="0"/>
    </xf>
    <xf numFmtId="9" fontId="8" fillId="24" borderId="0" xfId="0" applyNumberFormat="1" applyFont="1" applyFill="1" applyBorder="1" applyAlignment="1" applyProtection="1">
      <alignment horizontal="right" vertical="center"/>
      <protection locked="0"/>
    </xf>
    <xf numFmtId="9" fontId="8" fillId="24" borderId="19" xfId="0" applyNumberFormat="1" applyFont="1" applyFill="1" applyBorder="1" applyAlignment="1" applyProtection="1">
      <alignment horizontal="center" vertical="center"/>
      <protection locked="0"/>
    </xf>
    <xf numFmtId="0" fontId="8" fillId="24" borderId="15" xfId="0" applyFont="1" applyFill="1" applyBorder="1" applyAlignment="1" applyProtection="1">
      <alignment/>
      <protection locked="0"/>
    </xf>
    <xf numFmtId="0" fontId="8" fillId="24" borderId="31" xfId="0" applyFont="1" applyFill="1" applyBorder="1" applyAlignment="1" applyProtection="1">
      <alignment horizontal="right" vertical="center"/>
      <protection locked="0"/>
    </xf>
    <xf numFmtId="0" fontId="8" fillId="24" borderId="19" xfId="0" applyFont="1" applyFill="1" applyBorder="1" applyAlignment="1" applyProtection="1">
      <alignment horizontal="right"/>
      <protection locked="0"/>
    </xf>
    <xf numFmtId="0" fontId="8" fillId="24" borderId="26" xfId="0" applyFont="1" applyFill="1" applyBorder="1" applyAlignment="1" applyProtection="1">
      <alignment/>
      <protection locked="0"/>
    </xf>
    <xf numFmtId="0" fontId="8" fillId="24" borderId="32" xfId="0" applyFont="1" applyFill="1" applyBorder="1" applyAlignment="1" applyProtection="1">
      <alignment horizontal="right" vertical="center"/>
      <protection locked="0"/>
    </xf>
    <xf numFmtId="0" fontId="8" fillId="24" borderId="24" xfId="0" applyFont="1" applyFill="1" applyBorder="1" applyAlignment="1" applyProtection="1">
      <alignment horizontal="right" vertical="center"/>
      <protection locked="0"/>
    </xf>
    <xf numFmtId="0" fontId="8" fillId="24" borderId="33" xfId="0" applyFont="1" applyFill="1" applyBorder="1" applyAlignment="1" applyProtection="1">
      <alignment horizontal="right"/>
      <protection locked="0"/>
    </xf>
    <xf numFmtId="0" fontId="10" fillId="24" borderId="0" xfId="0" applyFont="1" applyFill="1" applyBorder="1" applyAlignment="1" applyProtection="1">
      <alignment/>
      <protection locked="0"/>
    </xf>
    <xf numFmtId="0" fontId="10" fillId="24" borderId="15" xfId="0" applyFont="1" applyFill="1" applyBorder="1" applyAlignment="1" applyProtection="1">
      <alignment/>
      <protection locked="0"/>
    </xf>
    <xf numFmtId="0" fontId="10" fillId="24" borderId="24" xfId="0" applyFont="1" applyFill="1" applyBorder="1" applyAlignment="1" applyProtection="1">
      <alignment/>
      <protection locked="0"/>
    </xf>
    <xf numFmtId="0" fontId="10" fillId="24" borderId="26" xfId="0" applyFont="1" applyFill="1" applyBorder="1" applyAlignment="1" applyProtection="1">
      <alignment/>
      <protection locked="0"/>
    </xf>
    <xf numFmtId="180" fontId="6" fillId="0" borderId="0" xfId="0" applyNumberFormat="1" applyFont="1" applyAlignment="1" applyProtection="1">
      <alignment/>
      <protection locked="0"/>
    </xf>
    <xf numFmtId="182" fontId="8" fillId="24" borderId="34" xfId="0" applyNumberFormat="1" applyFont="1" applyFill="1" applyBorder="1" applyAlignment="1" applyProtection="1">
      <alignment horizontal="center"/>
      <protection/>
    </xf>
    <xf numFmtId="180" fontId="6" fillId="0" borderId="0" xfId="0" applyNumberFormat="1" applyFont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8" fillId="0" borderId="35" xfId="0" applyFont="1" applyBorder="1" applyAlignment="1" applyProtection="1">
      <alignment horizontal="center"/>
      <protection locked="0"/>
    </xf>
    <xf numFmtId="183" fontId="8" fillId="24" borderId="27" xfId="0" applyNumberFormat="1" applyFont="1" applyFill="1" applyBorder="1" applyAlignment="1" applyProtection="1">
      <alignment horizontal="center"/>
      <protection/>
    </xf>
    <xf numFmtId="183" fontId="8" fillId="24" borderId="34" xfId="0" applyNumberFormat="1" applyFont="1" applyFill="1" applyBorder="1" applyAlignment="1" applyProtection="1">
      <alignment horizontal="center"/>
      <protection/>
    </xf>
    <xf numFmtId="183" fontId="8" fillId="24" borderId="36" xfId="0" applyNumberFormat="1" applyFont="1" applyFill="1" applyBorder="1" applyAlignment="1" applyProtection="1">
      <alignment horizontal="center"/>
      <protection/>
    </xf>
    <xf numFmtId="0" fontId="8" fillId="24" borderId="10" xfId="0" applyNumberFormat="1" applyFont="1" applyFill="1" applyBorder="1" applyAlignment="1" applyProtection="1">
      <alignment horizontal="center"/>
      <protection locked="0"/>
    </xf>
    <xf numFmtId="0" fontId="8" fillId="24" borderId="14" xfId="0" applyNumberFormat="1" applyFont="1" applyFill="1" applyBorder="1" applyAlignment="1" applyProtection="1">
      <alignment horizontal="center"/>
      <protection locked="0"/>
    </xf>
    <xf numFmtId="0" fontId="8" fillId="24" borderId="12" xfId="0" applyFont="1" applyFill="1" applyBorder="1" applyAlignment="1" applyProtection="1">
      <alignment horizontal="center"/>
      <protection locked="0"/>
    </xf>
    <xf numFmtId="0" fontId="8" fillId="24" borderId="15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7" fillId="24" borderId="14" xfId="0" applyFont="1" applyFill="1" applyBorder="1" applyAlignment="1" applyProtection="1">
      <alignment/>
      <protection locked="0"/>
    </xf>
    <xf numFmtId="0" fontId="7" fillId="24" borderId="25" xfId="0" applyFont="1" applyFill="1" applyBorder="1" applyAlignment="1" applyProtection="1">
      <alignment/>
      <protection locked="0"/>
    </xf>
    <xf numFmtId="0" fontId="7" fillId="24" borderId="15" xfId="0" applyFont="1" applyFill="1" applyBorder="1" applyAlignment="1" applyProtection="1">
      <alignment horizontal="center"/>
      <protection locked="0"/>
    </xf>
    <xf numFmtId="0" fontId="7" fillId="24" borderId="14" xfId="0" applyNumberFormat="1" applyFont="1" applyFill="1" applyBorder="1" applyAlignment="1" applyProtection="1">
      <alignment horizontal="center"/>
      <protection locked="0"/>
    </xf>
    <xf numFmtId="1" fontId="8" fillId="24" borderId="15" xfId="0" applyNumberFormat="1" applyFont="1" applyFill="1" applyBorder="1" applyAlignment="1" applyProtection="1">
      <alignment horizontal="center"/>
      <protection locked="0"/>
    </xf>
    <xf numFmtId="0" fontId="10" fillId="24" borderId="14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" fontId="8" fillId="24" borderId="12" xfId="0" applyNumberFormat="1" applyFont="1" applyFill="1" applyBorder="1" applyAlignment="1" applyProtection="1">
      <alignment horizontal="center"/>
      <protection locked="0"/>
    </xf>
    <xf numFmtId="0" fontId="7" fillId="24" borderId="14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8" fillId="24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9" fillId="24" borderId="14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8" fillId="24" borderId="10" xfId="0" applyFont="1" applyFill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174" fontId="9" fillId="24" borderId="0" xfId="0" applyNumberFormat="1" applyFont="1" applyFill="1" applyBorder="1" applyAlignment="1" applyProtection="1">
      <alignment horizontal="left"/>
      <protection/>
    </xf>
    <xf numFmtId="174" fontId="9" fillId="24" borderId="15" xfId="0" applyNumberFormat="1" applyFont="1" applyFill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6480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 . 92797615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crivera@hidroneumatic.cl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X34"/>
  <sheetViews>
    <sheetView tabSelected="1" zoomScalePageLayoutView="0" workbookViewId="0" topLeftCell="A1">
      <selection activeCell="J14" sqref="J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12.8515625" style="8" customWidth="1"/>
    <col min="6" max="6" width="9.00390625" style="8" customWidth="1"/>
    <col min="7" max="7" width="9.57421875" style="8" customWidth="1"/>
    <col min="8" max="8" width="11.57421875" style="8" customWidth="1"/>
    <col min="9" max="9" width="8.7109375" style="8" hidden="1" customWidth="1"/>
    <col min="10" max="10" width="19.8515625" style="8" bestFit="1" customWidth="1"/>
    <col min="11" max="11" width="11.8515625" style="8" bestFit="1" customWidth="1"/>
    <col min="12" max="12" width="10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36">
        <v>3323</v>
      </c>
      <c r="K2" s="7"/>
      <c r="L2" s="7"/>
    </row>
    <row r="3" spans="2:12" ht="6.7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40" t="s">
        <v>6</v>
      </c>
      <c r="C4" s="41" t="s">
        <v>36</v>
      </c>
      <c r="D4" s="42"/>
      <c r="E4" s="41" t="s">
        <v>11</v>
      </c>
      <c r="F4" s="43"/>
      <c r="G4" s="43"/>
      <c r="H4" s="44"/>
      <c r="I4" s="41" t="s">
        <v>9</v>
      </c>
      <c r="J4" s="45"/>
      <c r="K4" s="20"/>
    </row>
    <row r="5" spans="2:11" ht="15">
      <c r="B5" s="46"/>
      <c r="C5" s="47"/>
      <c r="D5" s="48"/>
      <c r="E5" s="123" t="s">
        <v>32</v>
      </c>
      <c r="F5" s="123"/>
      <c r="G5" s="123"/>
      <c r="H5" s="123"/>
      <c r="I5" s="123"/>
      <c r="J5" s="124"/>
      <c r="K5" s="20"/>
    </row>
    <row r="6" spans="2:14" ht="17.25" customHeight="1">
      <c r="B6" s="46" t="s">
        <v>26</v>
      </c>
      <c r="C6" s="47"/>
      <c r="D6" s="49" t="s">
        <v>34</v>
      </c>
      <c r="E6" s="47" t="s">
        <v>7</v>
      </c>
      <c r="F6" s="123" t="s">
        <v>33</v>
      </c>
      <c r="G6" s="123"/>
      <c r="H6" s="123"/>
      <c r="I6" s="50"/>
      <c r="J6" s="51"/>
      <c r="L6" s="89"/>
      <c r="M6" s="39"/>
      <c r="N6" s="39"/>
    </row>
    <row r="7" spans="2:14" ht="15">
      <c r="B7" s="46" t="s">
        <v>24</v>
      </c>
      <c r="C7" s="47"/>
      <c r="D7" s="49" t="s">
        <v>29</v>
      </c>
      <c r="E7" s="47" t="s">
        <v>8</v>
      </c>
      <c r="F7" s="123" t="s">
        <v>31</v>
      </c>
      <c r="G7" s="123"/>
      <c r="H7" s="123"/>
      <c r="I7" s="47" t="s">
        <v>25</v>
      </c>
      <c r="J7" s="52" t="s">
        <v>37</v>
      </c>
      <c r="L7" s="37"/>
      <c r="M7" s="39"/>
      <c r="N7" s="39"/>
    </row>
    <row r="8" spans="2:12" ht="15.75" thickBot="1">
      <c r="B8" s="113" t="s">
        <v>27</v>
      </c>
      <c r="C8" s="122"/>
      <c r="D8" s="49" t="s">
        <v>30</v>
      </c>
      <c r="E8" s="47" t="s">
        <v>10</v>
      </c>
      <c r="F8" s="123" t="s">
        <v>28</v>
      </c>
      <c r="G8" s="123"/>
      <c r="H8" s="123"/>
      <c r="I8" s="47" t="s">
        <v>13</v>
      </c>
      <c r="J8" s="53">
        <f ca="1">TODAY()</f>
        <v>42334</v>
      </c>
      <c r="K8" s="20"/>
      <c r="L8" s="38"/>
    </row>
    <row r="9" spans="1:18" ht="16.5" thickBot="1" thickTop="1">
      <c r="A9" s="8">
        <v>5</v>
      </c>
      <c r="B9" s="54" t="s">
        <v>35</v>
      </c>
      <c r="C9" s="55"/>
      <c r="D9" s="56" t="s">
        <v>43</v>
      </c>
      <c r="E9" s="55"/>
      <c r="F9" s="56"/>
      <c r="G9" s="56"/>
      <c r="H9" s="56"/>
      <c r="I9" s="55"/>
      <c r="J9" s="57"/>
      <c r="K9" s="20"/>
      <c r="L9" s="126">
        <v>-0.2</v>
      </c>
      <c r="P9" s="21"/>
      <c r="Q9" s="22" t="s">
        <v>20</v>
      </c>
      <c r="R9" s="23" t="s">
        <v>21</v>
      </c>
    </row>
    <row r="10" spans="2:18" ht="15.75" thickBot="1">
      <c r="B10" s="58" t="s">
        <v>1</v>
      </c>
      <c r="C10" s="125" t="s">
        <v>23</v>
      </c>
      <c r="D10" s="120"/>
      <c r="E10" s="121"/>
      <c r="F10" s="59" t="s">
        <v>0</v>
      </c>
      <c r="G10" s="60" t="s">
        <v>22</v>
      </c>
      <c r="H10" s="60" t="s">
        <v>14</v>
      </c>
      <c r="I10" s="61" t="s">
        <v>12</v>
      </c>
      <c r="J10" s="90" t="s">
        <v>2</v>
      </c>
      <c r="K10" s="24" t="s">
        <v>17</v>
      </c>
      <c r="L10" s="25" t="s">
        <v>38</v>
      </c>
      <c r="M10" s="25" t="s">
        <v>39</v>
      </c>
      <c r="N10" s="25" t="s">
        <v>40</v>
      </c>
      <c r="O10" s="25"/>
      <c r="P10" s="26" t="s">
        <v>15</v>
      </c>
      <c r="Q10" s="25" t="s">
        <v>18</v>
      </c>
      <c r="R10" s="27" t="s">
        <v>19</v>
      </c>
    </row>
    <row r="11" spans="2:24" ht="15">
      <c r="B11" s="94">
        <v>1</v>
      </c>
      <c r="C11" s="119" t="s">
        <v>42</v>
      </c>
      <c r="D11" s="120"/>
      <c r="E11" s="121"/>
      <c r="F11" s="96">
        <v>1</v>
      </c>
      <c r="G11" s="96" t="s">
        <v>22</v>
      </c>
      <c r="H11" s="109">
        <f>+R11</f>
        <v>860256</v>
      </c>
      <c r="I11" s="96"/>
      <c r="J11" s="96">
        <f>H11*F11</f>
        <v>860256</v>
      </c>
      <c r="K11" s="28">
        <v>1</v>
      </c>
      <c r="L11" s="86">
        <f>506*720</f>
        <v>364320</v>
      </c>
      <c r="M11" s="29">
        <f>87*720</f>
        <v>62640</v>
      </c>
      <c r="N11" s="29">
        <f>450*720</f>
        <v>324000</v>
      </c>
      <c r="O11" s="29"/>
      <c r="P11" s="30">
        <v>1.3</v>
      </c>
      <c r="Q11" s="88">
        <f>L11*P11</f>
        <v>473616</v>
      </c>
      <c r="R11" s="35">
        <f>Q11+M11+N11</f>
        <v>860256</v>
      </c>
      <c r="T11" s="8">
        <v>6</v>
      </c>
      <c r="U11" s="8">
        <v>8</v>
      </c>
      <c r="V11" s="8">
        <v>10</v>
      </c>
      <c r="W11" s="8">
        <v>12</v>
      </c>
      <c r="X11" s="8">
        <v>14</v>
      </c>
    </row>
    <row r="12" spans="2:24" ht="15">
      <c r="B12" s="95"/>
      <c r="C12" s="113" t="s">
        <v>44</v>
      </c>
      <c r="D12" s="114"/>
      <c r="E12" s="115"/>
      <c r="F12" s="97"/>
      <c r="G12" s="97"/>
      <c r="H12" s="105"/>
      <c r="I12" s="97"/>
      <c r="J12" s="97"/>
      <c r="K12" s="28">
        <v>2</v>
      </c>
      <c r="L12" s="86"/>
      <c r="M12" s="29"/>
      <c r="N12" s="29"/>
      <c r="O12" s="29"/>
      <c r="P12" s="30">
        <v>1.4</v>
      </c>
      <c r="Q12" s="88">
        <f>L12</f>
        <v>0</v>
      </c>
      <c r="R12" s="35">
        <f>Q12*P12+M12</f>
        <v>0</v>
      </c>
      <c r="S12" s="8">
        <v>2699</v>
      </c>
      <c r="T12" s="8">
        <v>3034</v>
      </c>
      <c r="U12" s="8">
        <v>3274</v>
      </c>
      <c r="V12" s="8">
        <v>3488</v>
      </c>
      <c r="W12" s="8">
        <v>3608</v>
      </c>
      <c r="X12" s="8">
        <v>4290</v>
      </c>
    </row>
    <row r="13" spans="2:18" ht="15">
      <c r="B13" s="95"/>
      <c r="C13" s="98"/>
      <c r="D13" s="99"/>
      <c r="E13" s="100"/>
      <c r="F13" s="97"/>
      <c r="G13" s="97"/>
      <c r="H13" s="97"/>
      <c r="I13" s="97"/>
      <c r="J13" s="97"/>
      <c r="K13" s="28">
        <v>3</v>
      </c>
      <c r="L13" s="86"/>
      <c r="M13" s="29"/>
      <c r="N13" s="29"/>
      <c r="O13" s="29"/>
      <c r="P13" s="30">
        <v>1.4</v>
      </c>
      <c r="Q13" s="88">
        <f>+O13</f>
        <v>0</v>
      </c>
      <c r="R13" s="35">
        <f>Q13*P13</f>
        <v>0</v>
      </c>
    </row>
    <row r="14" spans="2:18" ht="15">
      <c r="B14" s="95"/>
      <c r="C14" s="113"/>
      <c r="D14" s="114"/>
      <c r="E14" s="115"/>
      <c r="F14" s="97"/>
      <c r="G14" s="97"/>
      <c r="H14" s="105"/>
      <c r="I14" s="97"/>
      <c r="J14" s="105"/>
      <c r="K14" s="28">
        <v>4</v>
      </c>
      <c r="L14" s="86"/>
      <c r="M14" s="29"/>
      <c r="N14" s="29"/>
      <c r="O14" s="29"/>
      <c r="P14" s="30">
        <v>1.4</v>
      </c>
      <c r="Q14" s="88">
        <f>+O14</f>
        <v>0</v>
      </c>
      <c r="R14" s="35">
        <f>Q14*P14</f>
        <v>0</v>
      </c>
    </row>
    <row r="15" spans="2:19" ht="15">
      <c r="B15" s="95"/>
      <c r="C15" s="113"/>
      <c r="D15" s="114"/>
      <c r="E15" s="115"/>
      <c r="F15" s="97"/>
      <c r="G15" s="97"/>
      <c r="H15" s="105"/>
      <c r="I15" s="97"/>
      <c r="J15" s="105"/>
      <c r="K15" s="28">
        <v>5</v>
      </c>
      <c r="L15" s="86"/>
      <c r="M15" s="29"/>
      <c r="N15" s="107"/>
      <c r="O15" s="29"/>
      <c r="P15" s="30">
        <v>1.4</v>
      </c>
      <c r="Q15" s="108">
        <f>+N15</f>
        <v>0</v>
      </c>
      <c r="R15" s="35">
        <f aca="true" t="shared" si="0" ref="R15:R29">Q15*P15</f>
        <v>0</v>
      </c>
      <c r="S15" s="8">
        <f>+L15*1.5</f>
        <v>0</v>
      </c>
    </row>
    <row r="16" spans="2:18" ht="15">
      <c r="B16" s="106">
        <v>6</v>
      </c>
      <c r="C16" s="116"/>
      <c r="D16" s="117"/>
      <c r="E16" s="118"/>
      <c r="F16" s="97"/>
      <c r="G16" s="97"/>
      <c r="H16" s="97"/>
      <c r="I16" s="97"/>
      <c r="J16" s="97"/>
      <c r="K16" s="28">
        <v>6</v>
      </c>
      <c r="L16" s="86"/>
      <c r="M16" s="29"/>
      <c r="N16" s="29"/>
      <c r="O16" s="29"/>
      <c r="P16" s="30">
        <v>1.4</v>
      </c>
      <c r="Q16" s="31">
        <f aca="true" t="shared" si="1" ref="Q16:Q24">+L16</f>
        <v>0</v>
      </c>
      <c r="R16" s="35">
        <f t="shared" si="0"/>
        <v>0</v>
      </c>
    </row>
    <row r="17" spans="2:18" ht="15">
      <c r="B17" s="106">
        <v>7</v>
      </c>
      <c r="C17" s="116"/>
      <c r="D17" s="117"/>
      <c r="E17" s="118"/>
      <c r="F17" s="97"/>
      <c r="G17" s="97"/>
      <c r="H17" s="97"/>
      <c r="I17" s="97"/>
      <c r="J17" s="97"/>
      <c r="K17" s="28">
        <v>7</v>
      </c>
      <c r="L17" s="86"/>
      <c r="M17" s="29"/>
      <c r="N17" s="29"/>
      <c r="O17" s="29"/>
      <c r="P17" s="30">
        <v>1.4</v>
      </c>
      <c r="Q17" s="31">
        <f t="shared" si="1"/>
        <v>0</v>
      </c>
      <c r="R17" s="35">
        <f t="shared" si="0"/>
        <v>0</v>
      </c>
    </row>
    <row r="18" spans="2:18" ht="15">
      <c r="B18" s="106">
        <v>8</v>
      </c>
      <c r="C18" s="113"/>
      <c r="D18" s="114"/>
      <c r="E18" s="115"/>
      <c r="F18" s="97"/>
      <c r="G18" s="97"/>
      <c r="H18" s="97"/>
      <c r="I18" s="97"/>
      <c r="J18" s="97"/>
      <c r="K18" s="28">
        <v>8</v>
      </c>
      <c r="L18" s="86"/>
      <c r="M18" s="29"/>
      <c r="N18" s="29"/>
      <c r="O18" s="29"/>
      <c r="P18" s="30">
        <v>1.4</v>
      </c>
      <c r="Q18" s="31">
        <f t="shared" si="1"/>
        <v>0</v>
      </c>
      <c r="R18" s="35">
        <f t="shared" si="0"/>
        <v>0</v>
      </c>
    </row>
    <row r="19" spans="2:18" ht="15">
      <c r="B19" s="106">
        <v>9</v>
      </c>
      <c r="C19" s="113"/>
      <c r="D19" s="114"/>
      <c r="E19" s="115"/>
      <c r="F19" s="97"/>
      <c r="G19" s="97"/>
      <c r="H19" s="97"/>
      <c r="I19" s="97"/>
      <c r="J19" s="97"/>
      <c r="K19" s="28">
        <v>9</v>
      </c>
      <c r="L19" s="86"/>
      <c r="M19" s="29"/>
      <c r="N19" s="29"/>
      <c r="O19" s="29"/>
      <c r="P19" s="30">
        <v>1.4</v>
      </c>
      <c r="Q19" s="31">
        <f t="shared" si="1"/>
        <v>0</v>
      </c>
      <c r="R19" s="35">
        <f t="shared" si="0"/>
        <v>0</v>
      </c>
    </row>
    <row r="20" spans="2:18" ht="15">
      <c r="B20" s="106">
        <v>10</v>
      </c>
      <c r="C20" s="113"/>
      <c r="D20" s="114"/>
      <c r="E20" s="115"/>
      <c r="F20" s="97"/>
      <c r="G20" s="97"/>
      <c r="H20" s="97"/>
      <c r="I20" s="97"/>
      <c r="J20" s="97"/>
      <c r="K20" s="28">
        <v>10</v>
      </c>
      <c r="L20" s="86"/>
      <c r="M20" s="29"/>
      <c r="N20" s="29"/>
      <c r="O20" s="29"/>
      <c r="P20" s="30">
        <v>1.4</v>
      </c>
      <c r="Q20" s="31">
        <f t="shared" si="1"/>
        <v>0</v>
      </c>
      <c r="R20" s="35">
        <f t="shared" si="0"/>
        <v>0</v>
      </c>
    </row>
    <row r="21" spans="2:18" ht="15">
      <c r="B21" s="106">
        <v>11</v>
      </c>
      <c r="C21" s="113"/>
      <c r="D21" s="114"/>
      <c r="E21" s="115"/>
      <c r="F21" s="97"/>
      <c r="G21" s="97"/>
      <c r="H21" s="97"/>
      <c r="I21" s="97"/>
      <c r="J21" s="97"/>
      <c r="K21" s="28">
        <v>11</v>
      </c>
      <c r="L21" s="86"/>
      <c r="M21" s="29"/>
      <c r="N21" s="29"/>
      <c r="O21" s="29"/>
      <c r="P21" s="30">
        <v>1.4</v>
      </c>
      <c r="Q21" s="31">
        <f t="shared" si="1"/>
        <v>0</v>
      </c>
      <c r="R21" s="35">
        <f t="shared" si="0"/>
        <v>0</v>
      </c>
    </row>
    <row r="22" spans="2:18" ht="15">
      <c r="B22" s="106">
        <v>12</v>
      </c>
      <c r="C22" s="113"/>
      <c r="D22" s="114"/>
      <c r="E22" s="115"/>
      <c r="F22" s="97"/>
      <c r="G22" s="97"/>
      <c r="H22" s="97"/>
      <c r="I22" s="97"/>
      <c r="J22" s="97"/>
      <c r="K22" s="28">
        <v>12</v>
      </c>
      <c r="L22" s="86"/>
      <c r="M22" s="29"/>
      <c r="N22" s="29"/>
      <c r="O22" s="29"/>
      <c r="P22" s="30">
        <v>1.4</v>
      </c>
      <c r="Q22" s="31">
        <f t="shared" si="1"/>
        <v>0</v>
      </c>
      <c r="R22" s="35">
        <f t="shared" si="0"/>
        <v>0</v>
      </c>
    </row>
    <row r="23" spans="2:18" ht="15">
      <c r="B23" s="106">
        <v>13</v>
      </c>
      <c r="C23" s="113"/>
      <c r="D23" s="114"/>
      <c r="E23" s="115"/>
      <c r="F23" s="103"/>
      <c r="G23" s="103"/>
      <c r="H23" s="103"/>
      <c r="I23" s="103"/>
      <c r="J23" s="103"/>
      <c r="K23" s="28">
        <v>13</v>
      </c>
      <c r="L23" s="86"/>
      <c r="M23" s="29"/>
      <c r="N23" s="29"/>
      <c r="O23" s="29"/>
      <c r="P23" s="30">
        <v>1.4</v>
      </c>
      <c r="Q23" s="31">
        <f t="shared" si="1"/>
        <v>0</v>
      </c>
      <c r="R23" s="35">
        <f t="shared" si="0"/>
        <v>0</v>
      </c>
    </row>
    <row r="24" spans="2:18" ht="15">
      <c r="B24" s="106">
        <v>14</v>
      </c>
      <c r="C24" s="113"/>
      <c r="D24" s="114"/>
      <c r="E24" s="115"/>
      <c r="F24" s="103"/>
      <c r="G24" s="103"/>
      <c r="H24" s="103"/>
      <c r="I24" s="103"/>
      <c r="J24" s="103"/>
      <c r="K24" s="28">
        <v>14</v>
      </c>
      <c r="L24" s="86"/>
      <c r="M24" s="29"/>
      <c r="N24" s="29"/>
      <c r="O24" s="29"/>
      <c r="P24" s="30">
        <v>1.4</v>
      </c>
      <c r="Q24" s="31">
        <f t="shared" si="1"/>
        <v>0</v>
      </c>
      <c r="R24" s="35">
        <f t="shared" si="0"/>
        <v>0</v>
      </c>
    </row>
    <row r="25" spans="2:18" ht="15">
      <c r="B25" s="104"/>
      <c r="C25" s="110"/>
      <c r="D25" s="111"/>
      <c r="E25" s="112"/>
      <c r="F25" s="103"/>
      <c r="G25" s="103"/>
      <c r="H25" s="103"/>
      <c r="I25" s="103"/>
      <c r="J25" s="103"/>
      <c r="K25" s="28">
        <v>15</v>
      </c>
      <c r="L25" s="29"/>
      <c r="M25" s="29"/>
      <c r="N25" s="29"/>
      <c r="O25" s="29"/>
      <c r="P25" s="30">
        <v>1.7</v>
      </c>
      <c r="Q25" s="31"/>
      <c r="R25" s="35">
        <f t="shared" si="0"/>
        <v>0</v>
      </c>
    </row>
    <row r="26" spans="2:18" ht="15">
      <c r="B26" s="104"/>
      <c r="C26" s="110"/>
      <c r="D26" s="111"/>
      <c r="E26" s="112"/>
      <c r="F26" s="103"/>
      <c r="G26" s="103"/>
      <c r="H26" s="103"/>
      <c r="I26" s="103"/>
      <c r="J26" s="103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104"/>
      <c r="C27" s="110"/>
      <c r="D27" s="111"/>
      <c r="E27" s="112"/>
      <c r="F27" s="103"/>
      <c r="G27" s="103"/>
      <c r="H27" s="103"/>
      <c r="I27" s="103"/>
      <c r="J27" s="103"/>
      <c r="K27" s="28">
        <v>14</v>
      </c>
      <c r="L27" s="29"/>
      <c r="M27" s="29"/>
      <c r="N27" s="29"/>
      <c r="O27" s="29"/>
      <c r="P27" s="30">
        <v>1.6</v>
      </c>
      <c r="Q27" s="31"/>
      <c r="R27" s="35">
        <f t="shared" si="0"/>
        <v>0</v>
      </c>
    </row>
    <row r="28" spans="2:18" ht="15">
      <c r="B28" s="104"/>
      <c r="C28" s="101"/>
      <c r="D28" s="82"/>
      <c r="E28" s="83"/>
      <c r="F28" s="103"/>
      <c r="G28" s="103"/>
      <c r="H28" s="103"/>
      <c r="I28" s="103"/>
      <c r="J28" s="103"/>
      <c r="K28" s="28">
        <v>23</v>
      </c>
      <c r="L28" s="29"/>
      <c r="M28" s="29"/>
      <c r="N28" s="29"/>
      <c r="O28" s="29"/>
      <c r="P28" s="30">
        <v>1.5</v>
      </c>
      <c r="Q28" s="31"/>
      <c r="R28" s="35">
        <f t="shared" si="0"/>
        <v>0</v>
      </c>
    </row>
    <row r="29" spans="2:18" ht="15.75" thickBot="1">
      <c r="B29" s="104"/>
      <c r="C29" s="102"/>
      <c r="D29" s="84"/>
      <c r="E29" s="85"/>
      <c r="F29" s="103"/>
      <c r="G29" s="103"/>
      <c r="H29" s="103"/>
      <c r="I29" s="103"/>
      <c r="J29" s="103"/>
      <c r="K29" s="28">
        <v>24</v>
      </c>
      <c r="L29" s="29"/>
      <c r="M29" s="29"/>
      <c r="N29" s="29"/>
      <c r="O29" s="29"/>
      <c r="P29" s="32">
        <v>1.5</v>
      </c>
      <c r="Q29" s="33"/>
      <c r="R29" s="35">
        <f t="shared" si="0"/>
        <v>0</v>
      </c>
    </row>
    <row r="30" spans="2:10" ht="15">
      <c r="B30" s="62" t="s">
        <v>16</v>
      </c>
      <c r="C30" s="63"/>
      <c r="D30" s="47"/>
      <c r="E30" s="47"/>
      <c r="F30" s="64"/>
      <c r="G30" s="65" t="s">
        <v>3</v>
      </c>
      <c r="H30" s="66"/>
      <c r="I30" s="67"/>
      <c r="J30" s="91">
        <f>SUM(J11:J29)</f>
        <v>860256</v>
      </c>
    </row>
    <row r="31" spans="2:10" ht="15">
      <c r="B31" s="68"/>
      <c r="C31" s="69"/>
      <c r="D31" s="70" t="s">
        <v>41</v>
      </c>
      <c r="E31" s="47"/>
      <c r="F31" s="71"/>
      <c r="G31" s="72"/>
      <c r="H31" s="73"/>
      <c r="I31" s="74"/>
      <c r="J31" s="87"/>
    </row>
    <row r="32" spans="2:10" ht="15">
      <c r="B32" s="46"/>
      <c r="C32" s="47"/>
      <c r="D32" s="47"/>
      <c r="E32" s="47"/>
      <c r="F32" s="75"/>
      <c r="G32" s="76" t="s">
        <v>4</v>
      </c>
      <c r="H32" s="69"/>
      <c r="I32" s="77"/>
      <c r="J32" s="92">
        <f>J30-J31</f>
        <v>860256</v>
      </c>
    </row>
    <row r="33" spans="2:10" ht="15">
      <c r="B33" s="46"/>
      <c r="C33" s="47"/>
      <c r="D33" s="47"/>
      <c r="E33" s="47"/>
      <c r="F33" s="71"/>
      <c r="G33" s="72">
        <v>0.19</v>
      </c>
      <c r="H33" s="73"/>
      <c r="I33" s="74">
        <v>0.19</v>
      </c>
      <c r="J33" s="92">
        <f>J32*I33</f>
        <v>163448.64</v>
      </c>
    </row>
    <row r="34" spans="2:10" ht="15.75" thickBot="1">
      <c r="B34" s="54"/>
      <c r="C34" s="55"/>
      <c r="D34" s="55"/>
      <c r="E34" s="55"/>
      <c r="F34" s="78"/>
      <c r="G34" s="79" t="s">
        <v>2</v>
      </c>
      <c r="H34" s="80"/>
      <c r="I34" s="81"/>
      <c r="J34" s="93">
        <f>J32+J33</f>
        <v>1023704.64</v>
      </c>
    </row>
  </sheetData>
  <sheetProtection formatCells="0"/>
  <mergeCells count="22">
    <mergeCell ref="C10:E10"/>
    <mergeCell ref="B8:C8"/>
    <mergeCell ref="E5:J5"/>
    <mergeCell ref="F6:H6"/>
    <mergeCell ref="F7:H7"/>
    <mergeCell ref="F8:H8"/>
    <mergeCell ref="C11:E11"/>
    <mergeCell ref="C26:E26"/>
    <mergeCell ref="C16:E16"/>
    <mergeCell ref="C20:E20"/>
    <mergeCell ref="C22:E22"/>
    <mergeCell ref="C19:E19"/>
    <mergeCell ref="C27:E27"/>
    <mergeCell ref="C12:E12"/>
    <mergeCell ref="C14:E14"/>
    <mergeCell ref="C15:E15"/>
    <mergeCell ref="C23:E23"/>
    <mergeCell ref="C24:E24"/>
    <mergeCell ref="C21:E21"/>
    <mergeCell ref="C17:E17"/>
    <mergeCell ref="C18:E18"/>
    <mergeCell ref="C25:E25"/>
  </mergeCells>
  <printOptions/>
  <pageMargins left="0.25" right="0.25" top="0.75" bottom="0.75" header="0.3" footer="0.3"/>
  <pageSetup fitToHeight="1" fitToWidth="1" horizontalDpi="600" verticalDpi="600" orientation="portrait" paperSize="9" scale="94" r:id="rId4"/>
  <ignoredErrors>
    <ignoredError sqref="J32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2015-11-03T09:14:24Z</cp:lastPrinted>
  <dcterms:created xsi:type="dcterms:W3CDTF">2013-07-12T05:01:37Z</dcterms:created>
  <dcterms:modified xsi:type="dcterms:W3CDTF">2015-11-26T19:09:55Z</dcterms:modified>
  <cp:category/>
  <cp:version/>
  <cp:contentType/>
  <cp:contentStatus/>
</cp:coreProperties>
</file>