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<sst xmlns="http://schemas.openxmlformats.org/spreadsheetml/2006/main" count="844" uniqueCount="610">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</sst>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3">
      <selection activeCell="D9" sqref="D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1248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 t="s">
        <v>602</v>
      </c>
      <c r="E4" s="68" t="s">
        <v>12</v>
      </c>
      <c r="F4" s="69"/>
      <c r="G4" s="69"/>
      <c r="H4" s="70"/>
      <c r="I4" s="68" t="s">
        <v>9</v>
      </c>
      <c r="J4" s="71">
        <f>VLOOKUP(D4,CLIENTES,10,FALSE)</f>
        <v>0</v>
      </c>
      <c r="K4" s="20"/>
    </row>
    <row r="5" spans="2:11" ht="15">
      <c r="B5" s="72"/>
      <c r="C5" s="73"/>
      <c r="D5" s="74"/>
      <c r="E5" s="118">
        <f>VLOOKUP(D4,CLIENTES,4,FALSE)</f>
        <v>0</v>
      </c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tr">
        <f>VLOOKUP(D4,CLIENTES,2,FALSE)</f>
        <v>VULCO</v>
      </c>
      <c r="E6" s="73" t="s">
        <v>7</v>
      </c>
      <c r="F6" s="118">
        <f>VLOOKUP(D4,CLIENTES,5,FALSE)</f>
        <v>0</v>
      </c>
      <c r="G6" s="118"/>
      <c r="H6" s="118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>
        <f>VLOOKUP(D4,CLIENTES,3,FALSE)</f>
        <v>0</v>
      </c>
      <c r="E7" s="73" t="s">
        <v>8</v>
      </c>
      <c r="F7" s="118">
        <f>VLOOKUP(D4,CLIENTES,6,FALSE)</f>
        <v>0</v>
      </c>
      <c r="G7" s="118"/>
      <c r="H7" s="118"/>
      <c r="I7" s="73" t="s">
        <v>26</v>
      </c>
      <c r="J7" s="78" t="str">
        <f>VLOOKUP(D4,CLIENTES,8,FALSE)</f>
        <v>Eduardo Fernandez</v>
      </c>
    </row>
    <row r="8" spans="2:12" ht="15.75" thickBot="1">
      <c r="B8" s="116" t="s">
        <v>28</v>
      </c>
      <c r="C8" s="117"/>
      <c r="D8" s="75">
        <f>VLOOKUP(D4,CLIENTES,7,FALSE)</f>
        <v>0</v>
      </c>
      <c r="E8" s="73" t="s">
        <v>11</v>
      </c>
      <c r="F8" s="118">
        <f>VLOOKUP(D4,CLIENTES,12,FALSE)</f>
        <v>0</v>
      </c>
      <c r="G8" s="118"/>
      <c r="H8" s="118"/>
      <c r="I8" s="73" t="s">
        <v>14</v>
      </c>
      <c r="J8" s="79">
        <f ca="1">TODAY()</f>
        <v>42291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/>
      <c r="D11" s="114"/>
      <c r="E11" s="115"/>
      <c r="F11" s="84"/>
      <c r="G11" s="84"/>
      <c r="H11" s="90">
        <f>VLOOKUP(B11,COTIZADO,8,FALSE)</f>
        <v>0</v>
      </c>
      <c r="I11" s="91">
        <v>0</v>
      </c>
      <c r="J11" s="92">
        <f aca="true" t="shared" si="0" ref="J11:J28">F11*H11*(1-I11/100)</f>
        <v>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>
        <v>2</v>
      </c>
      <c r="C12" s="94"/>
      <c r="D12" s="95"/>
      <c r="E12" s="96"/>
      <c r="F12" s="97"/>
      <c r="G12" s="97"/>
      <c r="H12" s="98">
        <f aca="true" t="shared" si="1" ref="H12:H28">VLOOKUP(B12,COTIZADO,8,FALSE)</f>
        <v>0</v>
      </c>
      <c r="I12" s="99">
        <v>0</v>
      </c>
      <c r="J12" s="100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2" ref="R12:R28">Q12*P12</f>
        <v>0</v>
      </c>
    </row>
    <row r="13" spans="2:18" ht="15">
      <c r="B13" s="93">
        <v>3</v>
      </c>
      <c r="C13" s="94"/>
      <c r="D13" s="108"/>
      <c r="E13" s="96"/>
      <c r="F13" s="97"/>
      <c r="G13" s="97"/>
      <c r="H13" s="98">
        <f t="shared" si="1"/>
        <v>0</v>
      </c>
      <c r="I13" s="99">
        <v>0</v>
      </c>
      <c r="J13" s="10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ht="15">
      <c r="B14" s="93">
        <v>4</v>
      </c>
      <c r="C14" s="94"/>
      <c r="D14" s="95"/>
      <c r="E14" s="96"/>
      <c r="F14" s="97"/>
      <c r="G14" s="97"/>
      <c r="H14" s="98">
        <f t="shared" si="1"/>
        <v>0</v>
      </c>
      <c r="I14" s="99">
        <v>0</v>
      </c>
      <c r="J14" s="10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93">
        <v>5</v>
      </c>
      <c r="C15" s="94"/>
      <c r="D15" s="95"/>
      <c r="E15" s="96"/>
      <c r="F15" s="97"/>
      <c r="G15" s="97"/>
      <c r="H15" s="98">
        <f t="shared" si="1"/>
        <v>0</v>
      </c>
      <c r="I15" s="99">
        <v>0</v>
      </c>
      <c r="J15" s="100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93">
        <v>6</v>
      </c>
      <c r="C16" s="94"/>
      <c r="D16" s="108"/>
      <c r="E16" s="108"/>
      <c r="F16" s="97"/>
      <c r="G16" s="97"/>
      <c r="H16" s="98">
        <f t="shared" si="1"/>
        <v>0</v>
      </c>
      <c r="I16" s="99">
        <v>0</v>
      </c>
      <c r="J16" s="10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93">
        <v>7</v>
      </c>
      <c r="C17" s="108"/>
      <c r="D17" s="95"/>
      <c r="E17" s="96"/>
      <c r="F17" s="97"/>
      <c r="G17" s="97"/>
      <c r="H17" s="98">
        <f t="shared" si="1"/>
        <v>0</v>
      </c>
      <c r="I17" s="99">
        <v>0</v>
      </c>
      <c r="J17" s="10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93">
        <v>8</v>
      </c>
      <c r="C18" s="94"/>
      <c r="D18" s="95"/>
      <c r="E18" s="96"/>
      <c r="F18" s="97"/>
      <c r="G18" s="97"/>
      <c r="H18" s="98">
        <f t="shared" si="1"/>
        <v>0</v>
      </c>
      <c r="I18" s="99">
        <v>0</v>
      </c>
      <c r="J18" s="10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93">
        <v>9</v>
      </c>
      <c r="C19" s="94"/>
      <c r="D19" s="95"/>
      <c r="E19" s="96"/>
      <c r="F19" s="97"/>
      <c r="G19" s="97"/>
      <c r="H19" s="98">
        <f t="shared" si="1"/>
        <v>0</v>
      </c>
      <c r="I19" s="99">
        <v>0</v>
      </c>
      <c r="J19" s="10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93">
        <v>10</v>
      </c>
      <c r="C20" s="94"/>
      <c r="D20" s="95"/>
      <c r="E20" s="96"/>
      <c r="F20" s="97"/>
      <c r="G20" s="97"/>
      <c r="H20" s="98">
        <f t="shared" si="1"/>
        <v>0</v>
      </c>
      <c r="I20" s="99">
        <v>0</v>
      </c>
      <c r="J20" s="100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93">
        <v>11</v>
      </c>
      <c r="C21" s="94"/>
      <c r="D21" s="95"/>
      <c r="E21" s="96"/>
      <c r="F21" s="97"/>
      <c r="G21" s="97"/>
      <c r="H21" s="98">
        <f t="shared" si="1"/>
        <v>0</v>
      </c>
      <c r="I21" s="99">
        <v>0</v>
      </c>
      <c r="J21" s="10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93">
        <v>12</v>
      </c>
      <c r="C22" s="94"/>
      <c r="D22" s="95"/>
      <c r="E22" s="96"/>
      <c r="F22" s="97"/>
      <c r="G22" s="97"/>
      <c r="H22" s="98">
        <f t="shared" si="1"/>
        <v>0</v>
      </c>
      <c r="I22" s="99">
        <v>0</v>
      </c>
      <c r="J22" s="10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3">
        <v>13</v>
      </c>
      <c r="C23" s="94"/>
      <c r="D23" s="95"/>
      <c r="E23" s="96"/>
      <c r="F23" s="97"/>
      <c r="G23" s="97"/>
      <c r="H23" s="98">
        <f t="shared" si="1"/>
        <v>0</v>
      </c>
      <c r="I23" s="99">
        <v>0</v>
      </c>
      <c r="J23" s="10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3">
        <v>14</v>
      </c>
      <c r="C24" s="94"/>
      <c r="D24" s="95"/>
      <c r="E24" s="96"/>
      <c r="F24" s="97"/>
      <c r="G24" s="97"/>
      <c r="H24" s="98">
        <f t="shared" si="1"/>
        <v>0</v>
      </c>
      <c r="I24" s="99">
        <v>0</v>
      </c>
      <c r="J24" s="10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3">
        <v>15</v>
      </c>
      <c r="C25" s="94"/>
      <c r="D25" s="95"/>
      <c r="E25" s="96"/>
      <c r="F25" s="97"/>
      <c r="G25" s="97"/>
      <c r="H25" s="98">
        <f t="shared" si="1"/>
        <v>0</v>
      </c>
      <c r="I25" s="99">
        <v>0</v>
      </c>
      <c r="J25" s="10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3">
        <v>16</v>
      </c>
      <c r="C26" s="94"/>
      <c r="D26" s="95"/>
      <c r="E26" s="96"/>
      <c r="F26" s="97"/>
      <c r="G26" s="97"/>
      <c r="H26" s="98">
        <f t="shared" si="1"/>
        <v>0</v>
      </c>
      <c r="I26" s="99">
        <v>0</v>
      </c>
      <c r="J26" s="100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3">
        <v>17</v>
      </c>
      <c r="C27" s="94"/>
      <c r="D27" s="95"/>
      <c r="E27" s="96"/>
      <c r="F27" s="97"/>
      <c r="G27" s="97"/>
      <c r="H27" s="98">
        <f t="shared" si="1"/>
        <v>0</v>
      </c>
      <c r="I27" s="99">
        <v>0</v>
      </c>
      <c r="J27" s="10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93">
        <v>18</v>
      </c>
      <c r="C28" s="101"/>
      <c r="D28" s="102"/>
      <c r="E28" s="103"/>
      <c r="F28" s="97"/>
      <c r="G28" s="97"/>
      <c r="H28" s="104">
        <f t="shared" si="1"/>
        <v>0</v>
      </c>
      <c r="I28" s="105">
        <v>0</v>
      </c>
      <c r="J28" s="10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0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2015-10-14T12:50:25Z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