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<sst xmlns="http://schemas.openxmlformats.org/spreadsheetml/2006/main" count="903" uniqueCount="638">
  <si>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</si>
  <si>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</si>
  <si>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</si>
  <si>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</si>
  <si>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</si>
  <si>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</si>
  <si>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</si>
  <si>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</si>
  <si>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</si>
  <si>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</si>
  <si>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</si>
  <si>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</si>
  <si>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</si>
  <si>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</si>
  <si>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</si>
  <si>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</si>
  <si>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</si>
  <si>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</si>
  <si>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</si>
  <si>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</si>
  <si>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</si>
  <si>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</si>
  <si>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</si>
  <si>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</si>
  <si>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</si>
  <si>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</si>
  <si>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</si>
  <si>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</si>
  <si>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</si>
  <si>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</si>
  <si>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</si>
  <si>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</si>
  <si>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</si>
  <si>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</si>
  <si>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</si>
  <si>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</si>
  <si>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</si>
  <si>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</si>
  <si>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</si>
  <si>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</si>
  <si>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</si>
  <si>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</si>
  <si>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</si>
  <si>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</si>
  <si>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</si>
  <si>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</si>
  <si>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</si>
  <si>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</si>
  <si>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</si>
  <si>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</si>
  <si>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</si>
  <si>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</si>
  <si>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</si>
  <si>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</si>
  <si>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</si>
  <si>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</si>
  <si>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</si>
  <si>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</si>
  <si>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</si>
  <si>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</si>
  <si>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</si>
  <si>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</si>
  <si>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</si>
  <si>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</si>
  <si>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</si>
  <si>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</si>
  <si>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</si>
  <si>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</si>
  <si>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</si>
  <si>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</si>
  <si>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</si>
  <si>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</si>
  <si>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</si>
  <si>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</si>
  <si>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</si>
  <si>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</si>
  <si>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</si>
  <si>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</si>
  <si>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</si>
  <si>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</si>
  <si>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</si>
  <si>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</si>
  <si>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</si>
  <si>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</si>
  <si>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</si>
  <si>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</si>
  <si>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</si>
  <si>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</si>
  <si>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</si>
  <si>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</si>
  <si>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</si>
  <si>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</si>
  <si>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</si>
  <si>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</si>
  <si>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</si>
  <si>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</si>
  <si>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</si>
  <si>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</si>
  <si>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</si>
  <si>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</si>
  <si>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</si>
  <si>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</si>
  <si>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</si>
  <si>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</si>
  <si>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</si>
  <si>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</si>
  <si>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</si>
  <si>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</si>
  <si>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</si>
  <si>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</si>
  <si>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</si>
  <si>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</si>
  <si>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</si>
  <si>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</si>
  <si>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</si>
  <si>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</si>
  <si>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</si>
  <si>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</si>
  <si>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</si>
  <si>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</si>
  <si>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</si>
  <si>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</si>
  <si>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</si>
  <si>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</si>
  <si>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</si>
  <si>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</si>
  <si>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</si>
  <si>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</si>
  <si>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</si>
  <si>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</si>
  <si>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</si>
  <si>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</si>
  <si>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</si>
  <si>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</si>
  <si>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</si>
  <si>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</si>
  <si>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</si>
  <si>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</si>
  <si>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</si>
  <si>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</si>
  <si>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</si>
  <si>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</si>
  <si>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</si>
  <si>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</si>
  <si>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</si>
  <si>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</si>
  <si>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</si>
  <si>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</si>
  <si>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</si>
  <si>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</si>
  <si>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</si>
  <si>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</si>
  <si>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</si>
  <si>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</si>
  <si>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</si>
  <si>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</si>
  <si>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</si>
  <si>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</si>
  <si>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</si>
  <si>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</si>
  <si>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</si>
  <si>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</si>
  <si>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</si>
  <si>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</si>
  <si>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</si>
  <si>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</si>
  <si>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</si>
  <si>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</si>
  <si>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</si>
  <si>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</si>
  <si>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</si>
  <si>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</si>
  <si>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</si>
  <si>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</si>
  <si>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</si>
  <si>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</si>
  <si>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</si>
  <si>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</si>
  <si>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</si>
  <si>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</si>
  <si>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</si>
  <si>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</si>
  <si>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</si>
  <si>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</si>
  <si>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</si>
  <si>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</si>
  <si>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</si>
  <si>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</si>
  <si>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</si>
  <si>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</si>
  <si>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</si>
  <si>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</si>
  <si>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</si>
  <si>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</si>
  <si>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</si>
  <si>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</si>
  <si>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</si>
  <si>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</si>
  <si>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</si>
  <si>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</si>
  <si>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</si>
  <si>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</si>
  <si>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</si>
  <si>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</si>
  <si>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</si>
  <si>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</si>
  <si>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</si>
  <si>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</si>
  <si>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</si>
  <si>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</si>
  <si>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</si>
  <si>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</si>
  <si>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</si>
  <si>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</si>
  <si>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</si>
  <si>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</si>
  <si>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</si>
  <si>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</si>
  <si>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</si>
  <si>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</si>
  <si>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</si>
  <si>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</si>
  <si>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</si>
  <si>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</si>
  <si>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</si>
  <si>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</si>
  <si>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</si>
  <si>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</si>
  <si>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</si>
  <si>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</si>
  <si>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</si>
  <si>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</si>
  <si>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</si>
  <si>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</si>
  <si>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</si>
  <si>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</si>
  <si>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</si>
  <si>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</si>
  <si>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</si>
  <si>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</si>
  <si>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</si>
  <si>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</si>
  <si>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</si>
  <si>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</si>
  <si>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</si>
  <si>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</si>
  <si>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</si>
  <si>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</si>
  <si>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</si>
  <si>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</si>
  <si>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</si>
  <si>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</si>
  <si>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</si>
  <si>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</si>
  <si>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</si>
  <si>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</si>
  <si>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</si>
  <si>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</si>
  <si>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</si>
  <si>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</si>
  <si>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</si>
  <si>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</si>
  <si>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</si>
  <si>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</si>
  <si>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</si>
  <si>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</si>
  <si>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</si>
  <si>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</si>
  <si>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</si>
  <si>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</si>
  <si>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</si>
  <si>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</si>
  <si>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</si>
  <si>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</si>
  <si>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</si>
  <si>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</si>
  <si>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</si>
  <si>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</si>
  <si>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</si>
  <si>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</si>
  <si>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</si>
  <si>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</si>
  <si>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</si>
  <si>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</si>
  <si>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</si>
  <si>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</si>
  <si>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</si>
  <si>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</si>
  <si>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</si>
  <si>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</si>
  <si>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</si>
  <si>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</si>
  <si>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</si>
  <si>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</si>
  <si>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</si>
  <si>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</si>
  <si>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</si>
  <si>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</si>
  <si>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</si>
  <si>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</si>
  <si>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</si>
  <si>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</si>
  <si>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</si>
  <si>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</si>
  <si>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</si>
  <si>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</si>
  <si>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</si>
  <si>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</si>
  <si>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</si>
  <si>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</si>
  <si>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</si>
  <si>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</si>
  <si>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</si>
  <si>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</si>
  <si>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</si>
  <si>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</si>
  <si>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</si>
  <si>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</si>
  <si>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</si>
  <si>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</si>
  <si>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</si>
  <si>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</si>
  <si>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</si>
  <si>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</si>
  <si>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</si>
  <si>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</si>
  <si>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</si>
  <si>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</si>
  <si>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</si>
  <si>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</si>
  <si>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</si>
  <si>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</si>
  <si>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</si>
  <si>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</si>
  <si>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</si>
  <si>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</si>
  <si>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</si>
  <si>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</si>
  <si>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</si>
  <si>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</si>
  <si>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</si>
  <si>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</si>
  <si>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</si>
  <si>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</si>
  <si>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</si>
  <si>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</si>
  <si>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</si>
  <si>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</si>
  <si>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</si>
  <si>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</si>
  <si>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</si>
  <si>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</si>
  <si>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</si>
  <si>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</si>
  <si>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</si>
  <si>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</si>
  <si>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</si>
  <si>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</si>
  <si>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</si>
  <si>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</si>
  <si>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</si>
  <si>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</si>
  <si>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</si>
  <si>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</si>
  <si>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</si>
  <si>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</si>
  <si>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</si>
  <si>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</si>
  <si>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</si>
  <si>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</si>
  <si>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</si>
  <si>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</si>
  <si>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</si>
  <si>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</si>
  <si>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</si>
  <si>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</si>
  <si>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</si>
  <si>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</si>
  <si>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</si>
  <si>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</si>
  <si>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</si>
  <si>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</si>
  <si>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</si>
  <si>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</si>
  <si>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</si>
  <si>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</si>
  <si>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</si>
  <si>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</si>
  <si>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</si>
  <si>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</si>
  <si>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</si>
  <si>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</si>
  <si>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</si>
  <si>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</si>
  <si>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</si>
  <si>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</si>
  <si>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</si>
  <si>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</si>
  <si>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</si>
  <si>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</si>
  <si>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</si>
  <si>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</si>
  <si>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</si>
  <si>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</si>
  <si>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</si>
  <si>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</si>
  <si>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</si>
  <si>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</si>
  <si>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</si>
  <si>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</si>
  <si>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</si>
  <si>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</si>
  <si>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</si>
  <si>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</si>
  <si>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</si>
  <si>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</si>
  <si>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</si>
  <si>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</si>
  <si>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</si>
  <si>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</si>
  <si>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</si>
  <si>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</si>
  <si>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</si>
  <si>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</si>
  <si>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</si>
  <si>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</si>
  <si>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</si>
  <si>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</si>
  <si>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</si>
  <si>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</si>
  <si>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</si>
  <si>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</si>
  <si>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</si>
  <si>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</si>
  <si>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</si>
  <si>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</si>
  <si>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</si>
  <si>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</si>
  <si>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</si>
  <si>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</si>
  <si>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</si>
  <si>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</si>
  <si>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</si>
  <si>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</si>
  <si>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</si>
  <si>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</si>
  <si>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</si>
  <si>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</si>
  <si>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</si>
  <si>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</si>
  <si>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</si>
  <si>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</si>
  <si>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</si>
  <si>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</si>
  <si>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</si>
  <si>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</si>
  <si>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</si>
  <si>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</si>
  <si>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</si>
  <si>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</si>
  <si>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</si>
  <si>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</si>
  <si>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</si>
  <si>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</si>
  <si>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</si>
  <si>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</si>
  <si>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</si>
  <si>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</si>
  <si>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</si>
  <si>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</si>
  <si>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</si>
  <si>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</si>
  <si>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</si>
  <si>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</si>
  <si>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</si>
  <si>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</si>
  <si>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</si>
  <si>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</si>
  <si>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</si>
  <si>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</si>
  <si>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</si>
  <si>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</si>
  <si>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</si>
  <si>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</si>
  <si>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</si>
  <si>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</si>
  <si>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</si>
  <si>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</si>
  <si>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</si>
  <si>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</si>
  <si>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</si>
  <si>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</si>
  <si>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</si>
  <si>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</si>
  <si>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</si>
  <si>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</si>
  <si>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</si>
  <si>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</si>
  <si>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</si>
  <si>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</si>
  <si>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</si>
  <si>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</si>
  <si>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</si>
  <si>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</si>
  <si>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</si>
  <si>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</si>
  <si>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</si>
  <si>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</si>
  <si>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</si>
  <si>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</si>
  <si>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</si>
  <si>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</si>
  <si>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</si>
  <si>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</si>
  <si>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</si>
  <si>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</si>
  <si>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</si>
  <si>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</si>
  <si>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</si>
  <si>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</si>
  <si>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</si>
  <si>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</si>
  <si>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</si>
  <si>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</si>
  <si>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</si>
  <si>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</si>
  <si>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</si>
  <si>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</si>
  <si>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</si>
  <si>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</si>
  <si>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</si>
  <si>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</si>
  <si>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</si>
  <si>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</si>
  <si>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</si>
  <si>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</si>
  <si>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</si>
  <si>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</si>
  <si>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</si>
  <si>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</si>
  <si>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</si>
  <si>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</si>
  <si>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</si>
  <si>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</si>
  <si>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</si>
  <si>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</si>
  <si>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</si>
  <si>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</si>
  <si>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</si>
  <si>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</si>
  <si>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</si>
  <si>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</si>
  <si>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</si>
  <si>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</si>
  <si>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</si>
  <si>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</si>
  <si>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</si>
  <si>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</si>
  <si>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</si>
  <si>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</si>
  <si>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</si>
  <si>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</si>
  <si>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</si>
  <si>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</si>
  <si>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</si>
  <si>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</si>
  <si>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</si>
  <si>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</si>
  <si>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</si>
  <si>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</si>
  <si>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</si>
  <si>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</si>
  <si>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</si>
  <si>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</si>
  <si>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</si>
  <si>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</si>
  <si>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</si>
  <si>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</si>
  <si>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</si>
  <si>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</si>
  <si>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</si>
  <si>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</si>
  <si>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</si>
  <si>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</si>
  <si>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</si>
  <si>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</si>
  <si>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</si>
  <si>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</si>
  <si>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</si>
  <si>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</si>
  <si>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</si>
  <si>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</si>
  <si>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</si>
  <si>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</si>
  <si>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</si>
  <si>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</si>
  <si>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</si>
  <si>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</si>
  <si>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</si>
  <si>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</si>
  <si>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</si>
  <si>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</si>
  <si>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</si>
  <si>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</si>
  <si>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</si>
  <si>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</si>
  <si>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</si>
  <si>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</si>
  <si>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</si>
  <si>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</si>
  <si>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</si>
  <si>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BBOSCH</t>
  </si>
  <si>
    <t>30 DIAS OC</t>
  </si>
  <si>
    <t>DISPONIBILIDAD INMEDIATA</t>
  </si>
  <si>
    <t>DIMACO</t>
  </si>
  <si>
    <t>Terminal pvc azul 32 mm</t>
  </si>
  <si>
    <t>tiras</t>
  </si>
  <si>
    <t>Llave de bola 1"</t>
  </si>
  <si>
    <t>Llave de bola 1 1/2"</t>
  </si>
  <si>
    <t>Llave de bola 2"</t>
  </si>
  <si>
    <t>Teflon 3/4 alta densidad</t>
  </si>
  <si>
    <t>Cañeria galvanizada 1"</t>
  </si>
  <si>
    <t>multiacero</t>
  </si>
  <si>
    <t>M.MICHELIS</t>
  </si>
  <si>
    <t>Cañeria pvc azul 32 mm 6 METROS</t>
  </si>
  <si>
    <t>MELANIE</t>
  </si>
  <si>
    <t>Codo angulo 45° galvanizado 1" TUPY</t>
  </si>
  <si>
    <t>Americana galvanizada en 1" TUPY</t>
  </si>
  <si>
    <t>Copla galvanizada 1/4" TUPY</t>
  </si>
  <si>
    <t>Codo galvanizado 1/2" TUPY</t>
  </si>
  <si>
    <t>Americana galvanizada en 1/2" TUPY</t>
  </si>
  <si>
    <t>Tee galvanizada 1/2 " TUPY</t>
  </si>
  <si>
    <t>Bushing galv. 3/4 "a 1/2 HE-HI TUPY</t>
  </si>
  <si>
    <t>Bushing galv. 1/2 "a 1/4 HE-HI TUPY</t>
  </si>
  <si>
    <t>Niple tuerca galvanizado 1" TUPY</t>
  </si>
  <si>
    <t>Tee 1" soldar acero carbono ASTM A-234</t>
  </si>
  <si>
    <t>cosmoplas</t>
  </si>
  <si>
    <t>Codo 90º  1" soldar acero carbono ASTM A-234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</si>
</sst>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5" fillId="33" borderId="22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3" xfId="0" applyFont="1" applyFill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5" xfId="0" applyFont="1" applyFill="1" applyBorder="1" applyAlignment="1" applyProtection="1">
      <alignment horizontal="right"/>
      <protection locked="0"/>
    </xf>
    <xf numFmtId="1" fontId="48" fillId="33" borderId="26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7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7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29" xfId="0" applyFont="1" applyFill="1" applyBorder="1" applyAlignment="1" applyProtection="1">
      <alignment/>
      <protection locked="0"/>
    </xf>
    <xf numFmtId="0" fontId="48" fillId="33" borderId="30" xfId="0" applyFont="1" applyFill="1" applyBorder="1" applyAlignment="1" applyProtection="1">
      <alignment horizontal="right" vertical="center"/>
      <protection locked="0"/>
    </xf>
    <xf numFmtId="0" fontId="48" fillId="33" borderId="22" xfId="0" applyFont="1" applyFill="1" applyBorder="1" applyAlignment="1" applyProtection="1">
      <alignment horizontal="right" vertical="center"/>
      <protection locked="0"/>
    </xf>
    <xf numFmtId="0" fontId="48" fillId="33" borderId="31" xfId="0" applyFont="1" applyFill="1" applyBorder="1" applyAlignment="1" applyProtection="1">
      <alignment horizontal="right"/>
      <protection locked="0"/>
    </xf>
    <xf numFmtId="1" fontId="48" fillId="33" borderId="32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66" fontId="26" fillId="33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  <xf numFmtId="164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3" xfId="0" applyFon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164" fontId="26" fillId="33" borderId="29" xfId="0" applyNumberFormat="1" applyFont="1" applyFill="1" applyBorder="1" applyAlignment="1" applyProtection="1">
      <alignment horizontal="left" vertical="center"/>
      <protection locked="0"/>
    </xf>
    <xf numFmtId="0" fontId="25" fillId="33" borderId="33" xfId="0" applyFont="1" applyFill="1" applyBorder="1" applyAlignment="1" applyProtection="1">
      <alignment horizontal="center"/>
      <protection locked="0"/>
    </xf>
    <xf numFmtId="0" fontId="25" fillId="33" borderId="24" xfId="0" applyFont="1" applyFill="1" applyBorder="1" applyAlignment="1" applyProtection="1">
      <alignment horizontal="center"/>
      <protection locked="0"/>
    </xf>
    <xf numFmtId="0" fontId="25" fillId="33" borderId="34" xfId="0" applyFont="1" applyFill="1" applyBorder="1" applyAlignment="1" applyProtection="1">
      <alignment horizontal="center"/>
      <protection locked="0"/>
    </xf>
    <xf numFmtId="0" fontId="25" fillId="33" borderId="25" xfId="0" applyFont="1" applyFill="1" applyBorder="1" applyAlignment="1" applyProtection="1">
      <alignment horizontal="center"/>
      <protection locked="0"/>
    </xf>
    <xf numFmtId="0" fontId="25" fillId="33" borderId="26" xfId="0" applyFont="1" applyFill="1" applyBorder="1" applyAlignment="1" applyProtection="1">
      <alignment horizontal="center"/>
      <protection locked="0"/>
    </xf>
    <xf numFmtId="0" fontId="25" fillId="33" borderId="33" xfId="0" applyNumberFormat="1" applyFont="1" applyFill="1" applyBorder="1" applyAlignment="1" applyProtection="1">
      <alignment horizontal="center"/>
      <protection locked="0"/>
    </xf>
    <xf numFmtId="166" fontId="25" fillId="33" borderId="33" xfId="0" applyNumberFormat="1" applyFont="1" applyFill="1" applyBorder="1" applyAlignment="1" applyProtection="1">
      <alignment horizontal="center"/>
      <protection/>
    </xf>
    <xf numFmtId="166" fontId="25" fillId="33" borderId="33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>
      <alignment/>
    </xf>
    <xf numFmtId="0" fontId="26" fillId="33" borderId="22" xfId="0" applyFont="1" applyFill="1" applyBorder="1" applyAlignment="1" applyProtection="1">
      <alignment vertical="top"/>
      <protection locked="0"/>
    </xf>
    <xf numFmtId="0" fontId="25" fillId="33" borderId="36" xfId="0" applyFont="1" applyFill="1" applyBorder="1" applyAlignment="1" applyProtection="1">
      <alignment horizontal="center"/>
      <protection locked="0"/>
    </xf>
    <xf numFmtId="0" fontId="25" fillId="33" borderId="37" xfId="0" applyFont="1" applyFill="1" applyBorder="1" applyAlignment="1" applyProtection="1">
      <alignment/>
      <protection locked="0"/>
    </xf>
    <xf numFmtId="0" fontId="25" fillId="33" borderId="38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6" fillId="33" borderId="0" xfId="0" applyNumberFormat="1" applyFont="1" applyFill="1" applyBorder="1" applyAlignment="1" applyProtection="1">
      <alignment horizontal="left"/>
      <protection/>
    </xf>
    <xf numFmtId="166" fontId="26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8">
      <selection activeCell="C11" sqref="C11:E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3">
        <v>3130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65" t="s">
        <v>6</v>
      </c>
      <c r="C4" s="66"/>
      <c r="D4" s="98"/>
      <c r="E4" s="66" t="s">
        <v>12</v>
      </c>
      <c r="F4" s="67"/>
      <c r="G4" s="67"/>
      <c r="H4" s="68"/>
      <c r="I4" s="66" t="s">
        <v>9</v>
      </c>
      <c r="J4" s="69"/>
      <c r="K4" s="20"/>
    </row>
    <row r="5" spans="2:11" ht="15">
      <c r="B5" s="70"/>
      <c r="C5" s="71"/>
      <c r="D5" s="72"/>
      <c r="E5" s="109"/>
      <c r="F5" s="109"/>
      <c r="G5" s="109"/>
      <c r="H5" s="109"/>
      <c r="I5" s="109"/>
      <c r="J5" s="110"/>
      <c r="K5" s="20"/>
    </row>
    <row r="6" spans="2:10" ht="17.25" customHeight="1">
      <c r="B6" s="70" t="s">
        <v>27</v>
      </c>
      <c r="C6" s="71"/>
      <c r="D6" s="73" t="s">
        <v>611</v>
      </c>
      <c r="E6" s="71" t="s">
        <v>7</v>
      </c>
      <c r="F6" s="109"/>
      <c r="G6" s="109"/>
      <c r="H6" s="109"/>
      <c r="I6" s="74"/>
      <c r="J6" s="75"/>
    </row>
    <row r="7" spans="2:10" ht="15">
      <c r="B7" s="70" t="s">
        <v>25</v>
      </c>
      <c r="C7" s="71"/>
      <c r="D7" s="73"/>
      <c r="E7" s="71" t="s">
        <v>8</v>
      </c>
      <c r="F7" s="109" t="s">
        <v>29</v>
      </c>
      <c r="G7" s="109"/>
      <c r="H7" s="109"/>
      <c r="I7" s="71" t="s">
        <v>26</v>
      </c>
      <c r="J7" s="76"/>
    </row>
    <row r="8" spans="2:12" ht="15.75" thickBot="1">
      <c r="B8" s="107" t="s">
        <v>28</v>
      </c>
      <c r="C8" s="108"/>
      <c r="D8" s="73" t="s">
        <v>612</v>
      </c>
      <c r="E8" s="71" t="s">
        <v>11</v>
      </c>
      <c r="F8" s="109" t="s">
        <v>610</v>
      </c>
      <c r="G8" s="109"/>
      <c r="H8" s="109"/>
      <c r="I8" s="71" t="s">
        <v>14</v>
      </c>
      <c r="J8" s="77">
        <f ca="1">TODAY()</f>
        <v>42284</v>
      </c>
      <c r="K8" s="20"/>
      <c r="L8" s="20"/>
    </row>
    <row r="9" spans="2:18" ht="16.5" thickBot="1" thickTop="1">
      <c r="B9" s="78"/>
      <c r="C9" s="79"/>
      <c r="D9" s="100"/>
      <c r="E9" s="79"/>
      <c r="F9" s="80"/>
      <c r="G9" s="80"/>
      <c r="H9" s="80"/>
      <c r="I9" s="79"/>
      <c r="J9" s="8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2" t="s">
        <v>1</v>
      </c>
      <c r="C10" s="101" t="s">
        <v>24</v>
      </c>
      <c r="D10" s="102"/>
      <c r="E10" s="103"/>
      <c r="F10" s="83" t="s">
        <v>0</v>
      </c>
      <c r="G10" s="84" t="s">
        <v>23</v>
      </c>
      <c r="H10" s="84" t="s">
        <v>15</v>
      </c>
      <c r="I10" s="85" t="s">
        <v>13</v>
      </c>
      <c r="J10" s="86" t="s">
        <v>2</v>
      </c>
      <c r="K10" s="24" t="s">
        <v>18</v>
      </c>
      <c r="L10" s="25" t="s">
        <v>625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7">
        <v>1</v>
      </c>
      <c r="C11" s="104" t="s">
        <v>615</v>
      </c>
      <c r="D11" s="105"/>
      <c r="E11" s="106"/>
      <c r="F11" s="82">
        <v>20</v>
      </c>
      <c r="G11" s="82" t="s">
        <v>23</v>
      </c>
      <c r="H11" s="88">
        <f>+R11</f>
        <v>141</v>
      </c>
      <c r="I11" s="89">
        <v>0</v>
      </c>
      <c r="J11" s="90">
        <f aca="true" t="shared" si="0" ref="J11:J28">F11*H11*(1-I11/100)</f>
        <v>2820</v>
      </c>
      <c r="K11" s="28" t="s">
        <v>614</v>
      </c>
      <c r="L11" s="29">
        <v>94</v>
      </c>
      <c r="M11" s="29"/>
      <c r="N11" s="29"/>
      <c r="O11" s="29"/>
      <c r="P11" s="30">
        <v>1.5</v>
      </c>
      <c r="Q11" s="31">
        <f>+L11</f>
        <v>94</v>
      </c>
      <c r="R11" s="33">
        <f>Q11*P11</f>
        <v>141</v>
      </c>
    </row>
    <row r="12" spans="2:18" ht="15">
      <c r="B12" s="91">
        <f>+B11+1</f>
        <v>2</v>
      </c>
      <c r="C12" s="92" t="s">
        <v>624</v>
      </c>
      <c r="D12" s="99"/>
      <c r="E12" s="93"/>
      <c r="F12" s="94">
        <v>3</v>
      </c>
      <c r="G12" s="94" t="s">
        <v>616</v>
      </c>
      <c r="H12" s="95">
        <f>+R12</f>
        <v>3274.5</v>
      </c>
      <c r="I12" s="96">
        <v>0</v>
      </c>
      <c r="J12" s="97">
        <f t="shared" si="0"/>
        <v>9823.5</v>
      </c>
      <c r="K12" s="28" t="s">
        <v>614</v>
      </c>
      <c r="L12" s="29">
        <v>2183</v>
      </c>
      <c r="M12" s="29"/>
      <c r="N12" s="29"/>
      <c r="O12" s="29"/>
      <c r="P12" s="30">
        <v>1.5</v>
      </c>
      <c r="Q12" s="31">
        <f aca="true" t="shared" si="1" ref="Q12:Q28">+L12</f>
        <v>2183</v>
      </c>
      <c r="R12" s="33">
        <f aca="true" t="shared" si="2" ref="R12:R28">Q12*P12</f>
        <v>3274.5</v>
      </c>
    </row>
    <row r="13" spans="2:18" ht="15">
      <c r="B13" s="91">
        <f>+B12+1</f>
        <v>3</v>
      </c>
      <c r="C13" s="92" t="s">
        <v>617</v>
      </c>
      <c r="D13" s="99"/>
      <c r="E13" s="93"/>
      <c r="F13" s="94">
        <v>5</v>
      </c>
      <c r="G13" s="94" t="s">
        <v>23</v>
      </c>
      <c r="H13" s="95">
        <v>3825</v>
      </c>
      <c r="I13" s="96"/>
      <c r="J13" s="97">
        <f t="shared" si="0"/>
        <v>19125</v>
      </c>
      <c r="K13" s="28" t="s">
        <v>614</v>
      </c>
      <c r="L13" s="29"/>
      <c r="M13" s="29"/>
      <c r="N13" s="29"/>
      <c r="O13" s="29"/>
      <c r="P13" s="30">
        <v>1.5</v>
      </c>
      <c r="Q13" s="31">
        <f t="shared" si="1"/>
        <v>0</v>
      </c>
      <c r="R13" s="33">
        <f t="shared" si="2"/>
        <v>0</v>
      </c>
    </row>
    <row r="14" spans="2:18" ht="15">
      <c r="B14" s="91">
        <f aca="true" t="shared" si="3" ref="B14:B28">+B13+1</f>
        <v>4</v>
      </c>
      <c r="C14" s="92" t="s">
        <v>618</v>
      </c>
      <c r="D14" s="99"/>
      <c r="E14" s="93"/>
      <c r="F14" s="94">
        <v>5</v>
      </c>
      <c r="G14" s="94" t="s">
        <v>23</v>
      </c>
      <c r="H14" s="95">
        <v>9631</v>
      </c>
      <c r="I14" s="96"/>
      <c r="J14" s="97">
        <f t="shared" si="0"/>
        <v>48155</v>
      </c>
      <c r="K14" s="28" t="s">
        <v>614</v>
      </c>
      <c r="L14" s="29"/>
      <c r="M14" s="29"/>
      <c r="N14" s="29"/>
      <c r="O14" s="29"/>
      <c r="P14" s="30">
        <v>1.5</v>
      </c>
      <c r="Q14" s="31">
        <f t="shared" si="1"/>
        <v>0</v>
      </c>
      <c r="R14" s="33">
        <f t="shared" si="2"/>
        <v>0</v>
      </c>
    </row>
    <row r="15" spans="2:18" ht="15">
      <c r="B15" s="91">
        <f t="shared" si="3"/>
        <v>5</v>
      </c>
      <c r="C15" s="92" t="s">
        <v>619</v>
      </c>
      <c r="D15" s="99"/>
      <c r="E15" s="93"/>
      <c r="F15" s="94">
        <v>5</v>
      </c>
      <c r="G15" s="94" t="s">
        <v>23</v>
      </c>
      <c r="H15" s="95">
        <v>16162</v>
      </c>
      <c r="I15" s="96"/>
      <c r="J15" s="97">
        <f t="shared" si="0"/>
        <v>80810</v>
      </c>
      <c r="K15" s="28" t="s">
        <v>614</v>
      </c>
      <c r="L15" s="29"/>
      <c r="M15" s="29"/>
      <c r="N15" s="29"/>
      <c r="O15" s="29"/>
      <c r="P15" s="30">
        <v>1.5</v>
      </c>
      <c r="Q15" s="31">
        <f t="shared" si="1"/>
        <v>0</v>
      </c>
      <c r="R15" s="33">
        <f t="shared" si="2"/>
        <v>0</v>
      </c>
    </row>
    <row r="16" spans="2:18" ht="15">
      <c r="B16" s="91">
        <f t="shared" si="3"/>
        <v>6</v>
      </c>
      <c r="C16" s="92" t="s">
        <v>620</v>
      </c>
      <c r="D16" s="99"/>
      <c r="E16" s="93"/>
      <c r="F16" s="94">
        <v>20</v>
      </c>
      <c r="G16" s="94" t="s">
        <v>23</v>
      </c>
      <c r="H16" s="95">
        <f aca="true" t="shared" si="4" ref="H16:H28">+R16</f>
        <v>483</v>
      </c>
      <c r="I16" s="96"/>
      <c r="J16" s="97">
        <f t="shared" si="0"/>
        <v>9660</v>
      </c>
      <c r="K16" s="28" t="s">
        <v>614</v>
      </c>
      <c r="L16" s="29">
        <v>322</v>
      </c>
      <c r="M16" s="29"/>
      <c r="N16" s="29"/>
      <c r="O16" s="29"/>
      <c r="P16" s="30">
        <v>1.5</v>
      </c>
      <c r="Q16" s="31">
        <f t="shared" si="1"/>
        <v>322</v>
      </c>
      <c r="R16" s="33">
        <f t="shared" si="2"/>
        <v>483</v>
      </c>
    </row>
    <row r="17" spans="2:18" ht="15">
      <c r="B17" s="91">
        <f t="shared" si="3"/>
        <v>7</v>
      </c>
      <c r="C17" s="92" t="s">
        <v>626</v>
      </c>
      <c r="D17" s="99"/>
      <c r="E17" s="93"/>
      <c r="F17" s="94">
        <v>10</v>
      </c>
      <c r="G17" s="94" t="s">
        <v>23</v>
      </c>
      <c r="H17" s="95">
        <f t="shared" si="4"/>
        <v>2691</v>
      </c>
      <c r="I17" s="96"/>
      <c r="J17" s="97">
        <f t="shared" si="0"/>
        <v>26910</v>
      </c>
      <c r="K17" s="28" t="s">
        <v>623</v>
      </c>
      <c r="L17" s="29">
        <v>1794</v>
      </c>
      <c r="M17" s="29"/>
      <c r="N17" s="29"/>
      <c r="O17" s="29"/>
      <c r="P17" s="30">
        <v>1.5</v>
      </c>
      <c r="Q17" s="31">
        <f t="shared" si="1"/>
        <v>1794</v>
      </c>
      <c r="R17" s="33">
        <f t="shared" si="2"/>
        <v>2691</v>
      </c>
    </row>
    <row r="18" spans="2:18" ht="15">
      <c r="B18" s="91">
        <f t="shared" si="3"/>
        <v>8</v>
      </c>
      <c r="C18" s="92" t="s">
        <v>627</v>
      </c>
      <c r="D18" s="99"/>
      <c r="E18" s="93"/>
      <c r="F18" s="94">
        <v>20</v>
      </c>
      <c r="G18" s="94" t="s">
        <v>23</v>
      </c>
      <c r="H18" s="95">
        <f t="shared" si="4"/>
        <v>7962</v>
      </c>
      <c r="I18" s="96"/>
      <c r="J18" s="97">
        <f t="shared" si="0"/>
        <v>159240</v>
      </c>
      <c r="K18" s="28" t="s">
        <v>623</v>
      </c>
      <c r="L18" s="29">
        <v>5308</v>
      </c>
      <c r="M18" s="29"/>
      <c r="N18" s="29"/>
      <c r="O18" s="29"/>
      <c r="P18" s="30">
        <v>1.5</v>
      </c>
      <c r="Q18" s="31">
        <f t="shared" si="1"/>
        <v>5308</v>
      </c>
      <c r="R18" s="33">
        <f t="shared" si="2"/>
        <v>7962</v>
      </c>
    </row>
    <row r="19" spans="2:18" ht="15">
      <c r="B19" s="91">
        <f t="shared" si="3"/>
        <v>9</v>
      </c>
      <c r="C19" s="92" t="s">
        <v>634</v>
      </c>
      <c r="D19" s="99"/>
      <c r="E19" s="93"/>
      <c r="F19" s="94">
        <v>20</v>
      </c>
      <c r="G19" s="94" t="s">
        <v>23</v>
      </c>
      <c r="H19" s="95">
        <f t="shared" si="4"/>
        <v>859.5</v>
      </c>
      <c r="I19" s="96"/>
      <c r="J19" s="97">
        <f t="shared" si="0"/>
        <v>17190</v>
      </c>
      <c r="K19" s="28" t="s">
        <v>623</v>
      </c>
      <c r="L19" s="29">
        <v>573</v>
      </c>
      <c r="M19" s="29"/>
      <c r="N19" s="29"/>
      <c r="O19" s="29"/>
      <c r="P19" s="30">
        <v>1.5</v>
      </c>
      <c r="Q19" s="31">
        <f t="shared" si="1"/>
        <v>573</v>
      </c>
      <c r="R19" s="33">
        <f t="shared" si="2"/>
        <v>859.5</v>
      </c>
    </row>
    <row r="20" spans="2:18" ht="15">
      <c r="B20" s="91">
        <f t="shared" si="3"/>
        <v>10</v>
      </c>
      <c r="C20" s="92" t="s">
        <v>621</v>
      </c>
      <c r="D20" s="99"/>
      <c r="E20" s="93"/>
      <c r="F20" s="94">
        <v>30</v>
      </c>
      <c r="G20" s="94" t="s">
        <v>616</v>
      </c>
      <c r="H20" s="95">
        <f t="shared" si="4"/>
        <v>14583</v>
      </c>
      <c r="I20" s="96"/>
      <c r="J20" s="97">
        <f t="shared" si="0"/>
        <v>437490</v>
      </c>
      <c r="K20" s="28" t="s">
        <v>622</v>
      </c>
      <c r="L20" s="29">
        <v>9722</v>
      </c>
      <c r="M20" s="29"/>
      <c r="N20" s="29"/>
      <c r="O20" s="29"/>
      <c r="P20" s="30">
        <v>1.5</v>
      </c>
      <c r="Q20" s="31">
        <f t="shared" si="1"/>
        <v>9722</v>
      </c>
      <c r="R20" s="33">
        <f t="shared" si="2"/>
        <v>14583</v>
      </c>
    </row>
    <row r="21" spans="2:18" ht="15">
      <c r="B21" s="91">
        <f t="shared" si="3"/>
        <v>11</v>
      </c>
      <c r="C21" s="92" t="s">
        <v>628</v>
      </c>
      <c r="D21" s="99"/>
      <c r="E21" s="93"/>
      <c r="F21" s="94">
        <v>5</v>
      </c>
      <c r="G21" s="94" t="s">
        <v>23</v>
      </c>
      <c r="H21" s="95">
        <f t="shared" si="4"/>
        <v>694.5</v>
      </c>
      <c r="I21" s="96"/>
      <c r="J21" s="97">
        <f t="shared" si="0"/>
        <v>3472.5</v>
      </c>
      <c r="K21" s="28" t="s">
        <v>623</v>
      </c>
      <c r="L21" s="29">
        <v>463</v>
      </c>
      <c r="M21" s="29"/>
      <c r="N21" s="29"/>
      <c r="O21" s="29"/>
      <c r="P21" s="30">
        <v>1.5</v>
      </c>
      <c r="Q21" s="31">
        <f t="shared" si="1"/>
        <v>463</v>
      </c>
      <c r="R21" s="33">
        <f t="shared" si="2"/>
        <v>694.5</v>
      </c>
    </row>
    <row r="22" spans="2:18" ht="15">
      <c r="B22" s="91">
        <f t="shared" si="3"/>
        <v>12</v>
      </c>
      <c r="C22" s="92" t="s">
        <v>637</v>
      </c>
      <c r="D22" s="99"/>
      <c r="E22" s="93"/>
      <c r="F22" s="94">
        <v>10</v>
      </c>
      <c r="G22" s="94" t="s">
        <v>23</v>
      </c>
      <c r="H22" s="95">
        <f t="shared" si="4"/>
        <v>513.825</v>
      </c>
      <c r="I22" s="96"/>
      <c r="J22" s="97">
        <f t="shared" si="0"/>
        <v>5138.25</v>
      </c>
      <c r="K22" s="28" t="s">
        <v>636</v>
      </c>
      <c r="L22" s="29">
        <f>+M22*(1-0.35)</f>
        <v>342.55</v>
      </c>
      <c r="M22" s="29">
        <v>527</v>
      </c>
      <c r="N22" s="29"/>
      <c r="O22" s="29"/>
      <c r="P22" s="30">
        <v>1.5</v>
      </c>
      <c r="Q22" s="31">
        <f t="shared" si="1"/>
        <v>342.55</v>
      </c>
      <c r="R22" s="33">
        <f t="shared" si="2"/>
        <v>513.825</v>
      </c>
    </row>
    <row r="23" spans="2:18" ht="15">
      <c r="B23" s="91">
        <f t="shared" si="3"/>
        <v>13</v>
      </c>
      <c r="C23" s="92" t="s">
        <v>635</v>
      </c>
      <c r="D23" s="99"/>
      <c r="E23" s="93"/>
      <c r="F23" s="94">
        <v>4</v>
      </c>
      <c r="G23" s="94" t="s">
        <v>23</v>
      </c>
      <c r="H23" s="95">
        <f t="shared" si="4"/>
        <v>1480.0500000000002</v>
      </c>
      <c r="I23" s="96"/>
      <c r="J23" s="97">
        <f t="shared" si="0"/>
        <v>5920.200000000001</v>
      </c>
      <c r="K23" s="28" t="s">
        <v>636</v>
      </c>
      <c r="L23" s="29">
        <f>+M23*(1-0.35)</f>
        <v>986.7</v>
      </c>
      <c r="M23" s="29">
        <v>1518</v>
      </c>
      <c r="N23" s="29"/>
      <c r="O23" s="29"/>
      <c r="P23" s="30">
        <v>1.5</v>
      </c>
      <c r="Q23" s="31">
        <f t="shared" si="1"/>
        <v>986.7</v>
      </c>
      <c r="R23" s="33">
        <f t="shared" si="2"/>
        <v>1480.0500000000002</v>
      </c>
    </row>
    <row r="24" spans="2:18" ht="15">
      <c r="B24" s="91">
        <f t="shared" si="3"/>
        <v>14</v>
      </c>
      <c r="C24" s="92" t="s">
        <v>629</v>
      </c>
      <c r="D24" s="99"/>
      <c r="E24" s="93"/>
      <c r="F24" s="94">
        <v>5</v>
      </c>
      <c r="G24" s="94" t="s">
        <v>23</v>
      </c>
      <c r="H24" s="95">
        <f t="shared" si="4"/>
        <v>441</v>
      </c>
      <c r="I24" s="96"/>
      <c r="J24" s="97">
        <f t="shared" si="0"/>
        <v>2205</v>
      </c>
      <c r="K24" s="28" t="s">
        <v>623</v>
      </c>
      <c r="L24" s="29">
        <v>294</v>
      </c>
      <c r="M24" s="29"/>
      <c r="N24" s="29"/>
      <c r="O24" s="29"/>
      <c r="P24" s="30">
        <v>1.5</v>
      </c>
      <c r="Q24" s="31">
        <f t="shared" si="1"/>
        <v>294</v>
      </c>
      <c r="R24" s="33">
        <f t="shared" si="2"/>
        <v>441</v>
      </c>
    </row>
    <row r="25" spans="2:18" ht="15">
      <c r="B25" s="91">
        <f t="shared" si="3"/>
        <v>15</v>
      </c>
      <c r="C25" s="92" t="s">
        <v>630</v>
      </c>
      <c r="D25" s="99"/>
      <c r="E25" s="93"/>
      <c r="F25" s="94">
        <v>5</v>
      </c>
      <c r="G25" s="94" t="s">
        <v>23</v>
      </c>
      <c r="H25" s="95">
        <f t="shared" si="4"/>
        <v>5413.5</v>
      </c>
      <c r="I25" s="96"/>
      <c r="J25" s="97">
        <f t="shared" si="0"/>
        <v>27067.5</v>
      </c>
      <c r="K25" s="28" t="s">
        <v>623</v>
      </c>
      <c r="L25" s="29">
        <v>3609</v>
      </c>
      <c r="M25" s="29"/>
      <c r="N25" s="29"/>
      <c r="O25" s="29"/>
      <c r="P25" s="30">
        <v>1.5</v>
      </c>
      <c r="Q25" s="31">
        <f t="shared" si="1"/>
        <v>3609</v>
      </c>
      <c r="R25" s="33">
        <f t="shared" si="2"/>
        <v>5413.5</v>
      </c>
    </row>
    <row r="26" spans="2:18" ht="15">
      <c r="B26" s="91">
        <f t="shared" si="3"/>
        <v>16</v>
      </c>
      <c r="C26" s="92" t="s">
        <v>631</v>
      </c>
      <c r="D26" s="99"/>
      <c r="E26" s="93"/>
      <c r="F26" s="94">
        <v>5</v>
      </c>
      <c r="G26" s="94" t="s">
        <v>23</v>
      </c>
      <c r="H26" s="95">
        <f t="shared" si="4"/>
        <v>795</v>
      </c>
      <c r="I26" s="96"/>
      <c r="J26" s="97">
        <f t="shared" si="0"/>
        <v>3975</v>
      </c>
      <c r="K26" s="28" t="s">
        <v>623</v>
      </c>
      <c r="L26" s="29">
        <v>530</v>
      </c>
      <c r="M26" s="29"/>
      <c r="N26" s="29"/>
      <c r="O26" s="29"/>
      <c r="P26" s="30">
        <v>1.5</v>
      </c>
      <c r="Q26" s="31">
        <f t="shared" si="1"/>
        <v>530</v>
      </c>
      <c r="R26" s="33">
        <f t="shared" si="2"/>
        <v>795</v>
      </c>
    </row>
    <row r="27" spans="2:18" ht="15">
      <c r="B27" s="91">
        <f t="shared" si="3"/>
        <v>17</v>
      </c>
      <c r="C27" s="92" t="s">
        <v>632</v>
      </c>
      <c r="D27" s="99"/>
      <c r="E27" s="93"/>
      <c r="F27" s="94">
        <v>5</v>
      </c>
      <c r="G27" s="94" t="s">
        <v>23</v>
      </c>
      <c r="H27" s="95">
        <f t="shared" si="4"/>
        <v>477</v>
      </c>
      <c r="I27" s="96"/>
      <c r="J27" s="97">
        <f t="shared" si="0"/>
        <v>2385</v>
      </c>
      <c r="K27" s="28" t="s">
        <v>623</v>
      </c>
      <c r="L27" s="29">
        <v>318</v>
      </c>
      <c r="M27" s="29"/>
      <c r="N27" s="29"/>
      <c r="O27" s="29"/>
      <c r="P27" s="30">
        <v>1.5</v>
      </c>
      <c r="Q27" s="31">
        <f t="shared" si="1"/>
        <v>318</v>
      </c>
      <c r="R27" s="33">
        <f t="shared" si="2"/>
        <v>477</v>
      </c>
    </row>
    <row r="28" spans="2:18" ht="15.75" thickBot="1">
      <c r="B28" s="91">
        <f t="shared" si="3"/>
        <v>18</v>
      </c>
      <c r="C28" s="92" t="s">
        <v>633</v>
      </c>
      <c r="D28" s="99"/>
      <c r="E28" s="93"/>
      <c r="F28" s="94">
        <v>5</v>
      </c>
      <c r="G28" s="94" t="s">
        <v>23</v>
      </c>
      <c r="H28" s="95">
        <f t="shared" si="4"/>
        <v>579</v>
      </c>
      <c r="I28" s="96"/>
      <c r="J28" s="97">
        <f t="shared" si="0"/>
        <v>2895</v>
      </c>
      <c r="K28" s="28" t="s">
        <v>623</v>
      </c>
      <c r="L28" s="29">
        <v>386</v>
      </c>
      <c r="M28" s="29"/>
      <c r="N28" s="29"/>
      <c r="O28" s="29"/>
      <c r="P28" s="30">
        <v>1.5</v>
      </c>
      <c r="Q28" s="31">
        <f t="shared" si="1"/>
        <v>386</v>
      </c>
      <c r="R28" s="33">
        <f t="shared" si="2"/>
        <v>579</v>
      </c>
    </row>
    <row r="29" spans="2:10" ht="15">
      <c r="B29" s="40" t="s">
        <v>17</v>
      </c>
      <c r="C29" s="41"/>
      <c r="D29" s="35" t="s">
        <v>613</v>
      </c>
      <c r="E29" s="35"/>
      <c r="F29" s="42"/>
      <c r="G29" s="43" t="s">
        <v>3</v>
      </c>
      <c r="H29" s="44"/>
      <c r="I29" s="45"/>
      <c r="J29" s="46">
        <f>SUM(J11:J28)</f>
        <v>864281.95</v>
      </c>
    </row>
    <row r="30" spans="2:10" ht="15">
      <c r="B30" s="47"/>
      <c r="C30" s="48"/>
      <c r="D30" s="49"/>
      <c r="E30" s="37"/>
      <c r="F30" s="50"/>
      <c r="G30" s="51" t="s">
        <v>13</v>
      </c>
      <c r="H30" s="52"/>
      <c r="I30" s="53"/>
      <c r="J30" s="54">
        <f>J29*I30</f>
        <v>0</v>
      </c>
    </row>
    <row r="31" spans="2:10" ht="15">
      <c r="B31" s="36"/>
      <c r="C31" s="37"/>
      <c r="D31" s="37"/>
      <c r="E31" s="37"/>
      <c r="F31" s="55"/>
      <c r="G31" s="56" t="s">
        <v>4</v>
      </c>
      <c r="H31" s="48"/>
      <c r="I31" s="57"/>
      <c r="J31" s="54">
        <f>J29-J30</f>
        <v>864281.95</v>
      </c>
    </row>
    <row r="32" spans="2:10" ht="15">
      <c r="B32" s="36"/>
      <c r="C32" s="37"/>
      <c r="D32" s="37"/>
      <c r="E32" s="37"/>
      <c r="F32" s="50"/>
      <c r="G32" s="51">
        <v>0.19</v>
      </c>
      <c r="H32" s="52"/>
      <c r="I32" s="53">
        <v>0.19</v>
      </c>
      <c r="J32" s="54">
        <f>J31*I32</f>
        <v>164213.5705</v>
      </c>
    </row>
    <row r="33" spans="2:10" ht="15.75" thickBot="1">
      <c r="B33" s="38"/>
      <c r="C33" s="39"/>
      <c r="D33" s="39"/>
      <c r="E33" s="39"/>
      <c r="F33" s="58"/>
      <c r="G33" s="59" t="s">
        <v>2</v>
      </c>
      <c r="H33" s="60"/>
      <c r="I33" s="61"/>
      <c r="J33" s="62">
        <f>J31+J32</f>
        <v>1028495.5205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4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4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4" t="s">
        <v>585</v>
      </c>
    </row>
    <row r="108" spans="1:13" ht="15">
      <c r="A108">
        <v>107</v>
      </c>
      <c r="B108" s="34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4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4" t="s">
        <v>599</v>
      </c>
      <c r="M109" t="s">
        <v>600</v>
      </c>
    </row>
    <row r="110" spans="1:9" ht="15">
      <c r="A110">
        <v>109</v>
      </c>
      <c r="B110" s="34" t="s">
        <v>602</v>
      </c>
      <c r="C110" t="s">
        <v>601</v>
      </c>
      <c r="I110" t="s">
        <v>603</v>
      </c>
    </row>
    <row r="111" spans="1:12" ht="15">
      <c r="A111">
        <v>110</v>
      </c>
      <c r="B111" s="34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4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2015-10-06T12:56:18Z</cp:lastPrinted>
  <dcterms:created xsi:type="dcterms:W3CDTF">2013-07-12T05:01:37Z</dcterms:created>
  <dcterms:modified xsi:type="dcterms:W3CDTF">2015-10-07T17:48:43Z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