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<sst xmlns="http://schemas.openxmlformats.org/spreadsheetml/2006/main" count="866" uniqueCount="626">
  <si>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</si>
  <si>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</si>
  <si>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</si>
  <si>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</si>
  <si>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</si>
  <si>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</si>
  <si>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</si>
  <si>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</si>
  <si>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</si>
  <si>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</si>
  <si>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</si>
  <si>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</si>
  <si>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</si>
  <si>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</si>
  <si>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</si>
  <si>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</si>
  <si>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</si>
  <si>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</si>
  <si>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</si>
  <si>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</si>
  <si>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</si>
  <si>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</si>
  <si>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</si>
  <si>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</si>
  <si>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</si>
  <si>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</si>
  <si>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</si>
  <si>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</si>
  <si>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</si>
  <si>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</si>
  <si>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</si>
  <si>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</si>
  <si>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</si>
  <si>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</si>
  <si>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</si>
  <si>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</si>
  <si>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</si>
  <si>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</si>
  <si>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</si>
  <si>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</si>
  <si>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</si>
  <si>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</si>
  <si>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</si>
  <si>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</si>
  <si>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</si>
  <si>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</si>
  <si>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</si>
  <si>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</si>
  <si>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</si>
  <si>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</si>
  <si>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</si>
  <si>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</si>
  <si>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</si>
  <si>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</si>
  <si>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</si>
  <si>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</si>
  <si>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</si>
  <si>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</si>
  <si>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</si>
  <si>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</si>
  <si>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</si>
  <si>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</si>
  <si>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</si>
  <si>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</si>
  <si>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</si>
  <si>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</si>
  <si>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</si>
  <si>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</si>
  <si>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</si>
  <si>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</si>
  <si>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</si>
  <si>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</si>
  <si>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</si>
  <si>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</si>
  <si>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</si>
  <si>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</si>
  <si>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</si>
  <si>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</si>
  <si>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</si>
  <si>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</si>
  <si>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</si>
  <si>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</si>
  <si>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</si>
  <si>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</si>
  <si>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</si>
  <si>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</si>
  <si>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</si>
  <si>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</si>
  <si>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</si>
  <si>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</si>
  <si>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</si>
  <si>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</si>
  <si>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</si>
  <si>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</si>
  <si>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</si>
  <si>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</si>
  <si>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</si>
  <si>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</si>
  <si>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</si>
  <si>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</si>
  <si>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</si>
  <si>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</si>
  <si>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</si>
  <si>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</si>
  <si>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</si>
  <si>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</si>
  <si>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</si>
  <si>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</si>
  <si>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</si>
  <si>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</si>
  <si>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</si>
  <si>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</si>
  <si>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</si>
  <si>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</si>
  <si>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</si>
  <si>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</si>
  <si>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</si>
  <si>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</si>
  <si>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</si>
  <si>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</si>
  <si>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</si>
  <si>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</si>
  <si>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</si>
  <si>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</si>
  <si>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</si>
  <si>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</si>
  <si>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</si>
  <si>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</si>
  <si>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</si>
  <si>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</si>
  <si>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</si>
  <si>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</si>
  <si>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</si>
  <si>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</si>
  <si>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</si>
  <si>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</si>
  <si>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</si>
  <si>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</si>
  <si>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</si>
  <si>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</si>
  <si>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</si>
  <si>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</si>
  <si>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</si>
  <si>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</si>
  <si>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</si>
  <si>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</si>
  <si>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</si>
  <si>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</si>
  <si>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</si>
  <si>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</si>
  <si>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</si>
  <si>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</si>
  <si>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</si>
  <si>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</si>
  <si>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</si>
  <si>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</si>
  <si>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</si>
  <si>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</si>
  <si>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</si>
  <si>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</si>
  <si>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</si>
  <si>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</si>
  <si>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</si>
  <si>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</si>
  <si>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</si>
  <si>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</si>
  <si>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</si>
  <si>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</si>
  <si>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</si>
  <si>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</si>
  <si>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</si>
  <si>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</si>
  <si>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</si>
  <si>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</si>
  <si>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</si>
  <si>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</si>
  <si>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</si>
  <si>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</si>
  <si>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</si>
  <si>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</si>
  <si>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</si>
  <si>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</si>
  <si>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</si>
  <si>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</si>
  <si>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</si>
  <si>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</si>
  <si>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</si>
  <si>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</si>
  <si>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</si>
  <si>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</si>
  <si>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</si>
  <si>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</si>
  <si>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</si>
  <si>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</si>
  <si>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</si>
  <si>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</si>
  <si>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</si>
  <si>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</si>
  <si>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</si>
  <si>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</si>
  <si>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</si>
  <si>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</si>
  <si>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</si>
  <si>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</si>
  <si>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</si>
  <si>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</si>
  <si>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</si>
  <si>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</si>
  <si>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</si>
  <si>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</si>
  <si>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</si>
  <si>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</si>
  <si>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</si>
  <si>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</si>
  <si>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</si>
  <si>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</si>
  <si>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</si>
  <si>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</si>
  <si>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</si>
  <si>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</si>
  <si>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</si>
  <si>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</si>
  <si>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</si>
  <si>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</si>
  <si>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</si>
  <si>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</si>
  <si>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</si>
  <si>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</si>
  <si>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</si>
  <si>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</si>
  <si>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</si>
  <si>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</si>
  <si>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</si>
  <si>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</si>
  <si>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</si>
  <si>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</si>
  <si>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</si>
  <si>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</si>
  <si>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</si>
  <si>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</si>
  <si>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</si>
  <si>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</si>
  <si>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</si>
  <si>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</si>
  <si>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</si>
  <si>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</si>
  <si>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</si>
  <si>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</si>
  <si>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</si>
  <si>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</si>
  <si>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</si>
  <si>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</si>
  <si>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</si>
  <si>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</si>
  <si>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</si>
  <si>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</si>
  <si>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</si>
  <si>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</si>
  <si>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</si>
  <si>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</si>
  <si>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</si>
  <si>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</si>
  <si>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</si>
  <si>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</si>
  <si>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</si>
  <si>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</si>
  <si>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</si>
  <si>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</si>
  <si>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</si>
  <si>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</si>
  <si>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</si>
  <si>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</si>
  <si>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</si>
  <si>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</si>
  <si>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</si>
  <si>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</si>
  <si>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</si>
  <si>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</si>
  <si>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</si>
  <si>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</si>
  <si>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</si>
  <si>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</si>
  <si>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</si>
  <si>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</si>
  <si>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</si>
  <si>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</si>
  <si>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</si>
  <si>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</si>
  <si>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</si>
  <si>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</si>
  <si>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</si>
  <si>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</si>
  <si>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</si>
  <si>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</si>
  <si>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</si>
  <si>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</si>
  <si>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</si>
  <si>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</si>
  <si>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</si>
  <si>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</si>
  <si>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</si>
  <si>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</si>
  <si>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</si>
  <si>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</si>
  <si>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</si>
  <si>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</si>
  <si>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</si>
  <si>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</si>
  <si>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</si>
  <si>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</si>
  <si>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</si>
  <si>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</si>
  <si>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</si>
  <si>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</si>
  <si>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</si>
  <si>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</si>
  <si>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</si>
  <si>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</si>
  <si>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</si>
  <si>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</si>
  <si>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</si>
  <si>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</si>
  <si>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</si>
  <si>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</si>
  <si>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</si>
  <si>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</si>
  <si>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</si>
  <si>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</si>
  <si>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</si>
  <si>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</si>
  <si>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</si>
  <si>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</si>
  <si>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</si>
  <si>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</si>
  <si>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</si>
  <si>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</si>
  <si>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</si>
  <si>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</si>
  <si>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</si>
  <si>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</si>
  <si>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</si>
  <si>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</si>
  <si>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</si>
  <si>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</si>
  <si>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</si>
  <si>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</si>
  <si>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</si>
  <si>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</si>
  <si>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</si>
  <si>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</si>
  <si>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</si>
  <si>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</si>
  <si>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</si>
  <si>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</si>
  <si>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</si>
  <si>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</si>
  <si>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</si>
  <si>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</si>
  <si>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</si>
  <si>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</si>
  <si>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</si>
  <si>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</si>
  <si>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</si>
  <si>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</si>
  <si>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</si>
  <si>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</si>
  <si>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</si>
  <si>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</si>
  <si>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</si>
  <si>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</si>
  <si>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</si>
  <si>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</si>
  <si>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</si>
  <si>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</si>
  <si>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</si>
  <si>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</si>
  <si>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</si>
  <si>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</si>
  <si>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</si>
  <si>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</si>
  <si>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</si>
  <si>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</si>
  <si>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</si>
  <si>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</si>
  <si>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</si>
  <si>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</si>
  <si>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</si>
  <si>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</si>
  <si>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</si>
  <si>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</si>
  <si>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</si>
  <si>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</si>
  <si>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</si>
  <si>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</si>
  <si>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</si>
  <si>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</si>
  <si>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</si>
  <si>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</si>
  <si>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</si>
  <si>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</si>
  <si>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</si>
  <si>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</si>
  <si>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</si>
  <si>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</si>
  <si>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</si>
  <si>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</si>
  <si>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</si>
  <si>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</si>
  <si>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</si>
  <si>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</si>
  <si>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</si>
  <si>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</si>
  <si>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</si>
  <si>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</si>
  <si>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</si>
  <si>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</si>
  <si>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</si>
  <si>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</si>
  <si>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</si>
  <si>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</si>
  <si>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</si>
  <si>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</si>
  <si>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</si>
  <si>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</si>
  <si>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</si>
  <si>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</si>
  <si>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</si>
  <si>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</si>
  <si>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</si>
  <si>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</si>
  <si>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</si>
  <si>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</si>
  <si>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</si>
  <si>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</si>
  <si>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</si>
  <si>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</si>
  <si>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</si>
  <si>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</si>
  <si>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</si>
  <si>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</si>
  <si>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</si>
  <si>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</si>
  <si>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</si>
  <si>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</si>
  <si>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</si>
  <si>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</si>
  <si>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</si>
  <si>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</si>
  <si>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</si>
  <si>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</si>
  <si>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</si>
  <si>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</si>
  <si>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</si>
  <si>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</si>
  <si>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</si>
  <si>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</si>
  <si>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</si>
  <si>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</si>
  <si>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</si>
  <si>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</si>
  <si>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</si>
  <si>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</si>
  <si>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</si>
  <si>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</si>
  <si>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</si>
  <si>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</si>
  <si>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</si>
  <si>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</si>
  <si>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</si>
  <si>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</si>
  <si>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</si>
  <si>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</si>
  <si>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</si>
  <si>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</si>
  <si>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</si>
  <si>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</si>
  <si>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</si>
  <si>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</si>
  <si>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</si>
  <si>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</si>
  <si>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</si>
  <si>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</si>
  <si>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</si>
  <si>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</si>
  <si>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</si>
  <si>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</si>
  <si>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</si>
  <si>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</si>
  <si>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</si>
  <si>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</si>
  <si>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</si>
  <si>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</si>
  <si>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</si>
  <si>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</si>
  <si>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</si>
  <si>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</si>
  <si>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</si>
  <si>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</si>
  <si>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</si>
  <si>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</si>
  <si>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</si>
  <si>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</si>
  <si>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</si>
  <si>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</si>
  <si>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</si>
  <si>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</si>
  <si>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</si>
  <si>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</si>
  <si>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</si>
  <si>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</si>
  <si>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</si>
  <si>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</si>
  <si>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</si>
  <si>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</si>
  <si>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</si>
  <si>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</si>
  <si>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</si>
  <si>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</si>
  <si>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</si>
  <si>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</si>
  <si>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</si>
  <si>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</si>
  <si>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</si>
  <si>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</si>
  <si>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</si>
  <si>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</si>
  <si>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</si>
  <si>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</si>
  <si>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</si>
  <si>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</si>
  <si>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</si>
  <si>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</si>
  <si>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</si>
  <si>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</si>
  <si>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</si>
  <si>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</si>
  <si>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</si>
  <si>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</si>
  <si>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</si>
  <si>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</si>
  <si>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</si>
  <si>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</si>
  <si>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</si>
  <si>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</si>
  <si>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</si>
  <si>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</si>
  <si>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</si>
  <si>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</si>
  <si>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</si>
  <si>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</si>
  <si>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</si>
  <si>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</si>
  <si>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</si>
  <si>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</si>
  <si>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</si>
  <si>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</si>
  <si>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</si>
  <si>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</si>
  <si>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</si>
  <si>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</si>
  <si>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</si>
  <si>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</si>
  <si>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</si>
  <si>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</si>
  <si>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</si>
  <si>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</si>
  <si>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</si>
  <si>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</si>
  <si>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</si>
  <si>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</si>
  <si>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</si>
  <si>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</si>
  <si>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</si>
  <si>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</si>
  <si>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</si>
  <si>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</si>
  <si>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</si>
  <si>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</si>
  <si>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</si>
  <si>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</si>
  <si>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</si>
  <si>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</si>
  <si>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</si>
  <si>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</si>
  <si>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</si>
  <si>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</si>
  <si>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</si>
  <si>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</si>
  <si>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</si>
  <si>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</si>
  <si>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</si>
  <si>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</si>
  <si>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</si>
  <si>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</si>
  <si>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</si>
  <si>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</si>
  <si>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</si>
  <si>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</si>
  <si>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</si>
  <si>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</si>
  <si>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</si>
  <si>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</si>
  <si>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</si>
  <si>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</si>
  <si>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</si>
  <si>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</si>
  <si>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</si>
  <si>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C y P INGENIERIA ELECTRICA LTDA</t>
  </si>
  <si>
    <t>76.057.050-8</t>
  </si>
  <si>
    <t>REINA MARIA 2199</t>
  </si>
  <si>
    <t>Gabriel</t>
  </si>
  <si>
    <t>M</t>
  </si>
  <si>
    <t>COPLA REDUCCION 2X3 GALV (HI)</t>
  </si>
  <si>
    <t>NIPLE TUERCA DE 2" GALV (HE)</t>
  </si>
  <si>
    <t>NIPLE TUERCA DE 3" GALV (HE)</t>
  </si>
  <si>
    <t>MANGUERA PVC DE 11/2"</t>
  </si>
  <si>
    <t>BOLCO</t>
  </si>
  <si>
    <t>DOS ESTRELL</t>
  </si>
  <si>
    <t>TIRA</t>
  </si>
  <si>
    <t>CAÑERIA DE 2" GALV ( TIRA: 6 M)</t>
  </si>
  <si>
    <t>AYAGON</t>
  </si>
  <si>
    <t>SOPROIN</t>
  </si>
  <si>
    <t>VALVULA DE BOLA DE 3"</t>
  </si>
  <si>
    <t>ACOPLE STORZ HE 2" BSP</t>
  </si>
  <si>
    <t>PITON MANG 11/2"DE REGADIO+ ACOPLE STORZ  2"</t>
  </si>
  <si>
    <t>Cecilia Concha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</si>
</sst>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 horizontal="center"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7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29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0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9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3" fillId="33" borderId="31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2" xfId="0" applyFont="1" applyFill="1" applyBorder="1" applyAlignment="1" applyProtection="1">
      <alignment horizontal="right"/>
      <protection locked="0"/>
    </xf>
    <xf numFmtId="1" fontId="53" fillId="33" borderId="33" xfId="0" applyNumberFormat="1" applyFont="1" applyFill="1" applyBorder="1" applyAlignment="1" applyProtection="1">
      <alignment horizontal="center"/>
      <protection/>
    </xf>
    <xf numFmtId="173" fontId="56" fillId="0" borderId="13" xfId="45" applyNumberFormat="1" applyFont="1" applyFill="1" applyBorder="1" applyAlignment="1" applyProtection="1">
      <alignment horizontal="center" vertical="center"/>
      <protection locked="0"/>
    </xf>
    <xf numFmtId="174" fontId="53" fillId="33" borderId="26" xfId="0" applyNumberFormat="1" applyFont="1" applyFill="1" applyBorder="1" applyAlignment="1" applyProtection="1">
      <alignment horizontal="center"/>
      <protection/>
    </xf>
    <xf numFmtId="174" fontId="53" fillId="33" borderId="26" xfId="0" applyNumberFormat="1" applyFont="1" applyFill="1" applyBorder="1" applyAlignment="1" applyProtection="1">
      <alignment horizontal="center"/>
      <protection locked="0"/>
    </xf>
    <xf numFmtId="174" fontId="53" fillId="33" borderId="34" xfId="0" applyNumberFormat="1" applyFont="1" applyFill="1" applyBorder="1" applyAlignment="1" applyProtection="1">
      <alignment horizontal="center"/>
      <protection/>
    </xf>
    <xf numFmtId="174" fontId="53" fillId="33" borderId="34" xfId="0" applyNumberFormat="1" applyFont="1" applyFill="1" applyBorder="1" applyAlignment="1" applyProtection="1">
      <alignment horizontal="center"/>
      <protection locked="0"/>
    </xf>
    <xf numFmtId="0" fontId="39" fillId="0" borderId="0" xfId="45" applyAlignment="1">
      <alignment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 horizontal="center"/>
      <protection locked="0"/>
    </xf>
    <xf numFmtId="174" fontId="29" fillId="33" borderId="12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174" fontId="29" fillId="0" borderId="0" xfId="0" applyNumberFormat="1" applyFont="1" applyFill="1" applyBorder="1" applyAlignment="1" applyProtection="1">
      <alignment/>
      <protection/>
    </xf>
    <xf numFmtId="0" fontId="29" fillId="33" borderId="15" xfId="45" applyFont="1" applyFill="1" applyBorder="1" applyAlignment="1" applyProtection="1">
      <alignment horizontal="left"/>
      <protection/>
    </xf>
    <xf numFmtId="174" fontId="29" fillId="33" borderId="15" xfId="0" applyNumberFormat="1" applyFont="1" applyFill="1" applyBorder="1" applyAlignment="1" applyProtection="1">
      <alignment horizontal="left"/>
      <protection/>
    </xf>
    <xf numFmtId="172" fontId="29" fillId="33" borderId="15" xfId="0" applyNumberFormat="1" applyFont="1" applyFill="1" applyBorder="1" applyAlignment="1" applyProtection="1">
      <alignment horizontal="left" vertical="center"/>
      <protection/>
    </xf>
    <xf numFmtId="0" fontId="27" fillId="33" borderId="25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0" fontId="29" fillId="33" borderId="24" xfId="0" applyFont="1" applyFill="1" applyBorder="1" applyAlignment="1" applyProtection="1">
      <alignment/>
      <protection locked="0"/>
    </xf>
    <xf numFmtId="172" fontId="29" fillId="33" borderId="27" xfId="0" applyNumberFormat="1" applyFont="1" applyFill="1" applyBorder="1" applyAlignment="1" applyProtection="1">
      <alignment horizontal="left" vertical="center"/>
      <protection locked="0"/>
    </xf>
    <xf numFmtId="0" fontId="27" fillId="33" borderId="35" xfId="0" applyNumberFormat="1" applyFont="1" applyFill="1" applyBorder="1" applyAlignment="1" applyProtection="1">
      <alignment horizontal="center"/>
      <protection locked="0"/>
    </xf>
    <xf numFmtId="3" fontId="27" fillId="33" borderId="35" xfId="0" applyNumberFormat="1" applyFont="1" applyFill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7" fillId="33" borderId="26" xfId="0" applyFont="1" applyFill="1" applyBorder="1" applyAlignment="1" applyProtection="1">
      <alignment horizontal="center"/>
      <protection locked="0"/>
    </xf>
    <xf numFmtId="174" fontId="27" fillId="33" borderId="26" xfId="0" applyNumberFormat="1" applyFont="1" applyFill="1" applyBorder="1" applyAlignment="1" applyProtection="1">
      <alignment horizontal="center"/>
      <protection/>
    </xf>
    <xf numFmtId="174" fontId="27" fillId="33" borderId="26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/>
    </xf>
    <xf numFmtId="0" fontId="57" fillId="33" borderId="26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44" fillId="0" borderId="0" xfId="0" applyFont="1" applyAlignment="1" applyProtection="1">
      <alignment/>
      <protection locked="0"/>
    </xf>
    <xf numFmtId="1" fontId="52" fillId="0" borderId="0" xfId="0" applyNumberFormat="1" applyFont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  <xf numFmtId="1" fontId="52" fillId="0" borderId="0" xfId="0" applyNumberFormat="1" applyFont="1" applyBorder="1" applyAlignment="1" applyProtection="1">
      <alignment/>
      <protection locked="0"/>
    </xf>
    <xf numFmtId="9" fontId="0" fillId="0" borderId="0" xfId="0" applyNumberFormat="1" applyFill="1" applyAlignment="1" applyProtection="1">
      <alignment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36" xfId="0" applyFont="1" applyBorder="1" applyAlignment="1" applyProtection="1">
      <alignment horizontal="center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38" xfId="0" applyFont="1" applyBorder="1" applyAlignment="1" applyProtection="1">
      <alignment horizontal="center"/>
      <protection locked="0"/>
    </xf>
    <xf numFmtId="0" fontId="27" fillId="0" borderId="39" xfId="0" applyFont="1" applyBorder="1" applyAlignment="1" applyProtection="1">
      <alignment horizontal="center"/>
      <protection locked="0"/>
    </xf>
    <xf numFmtId="0" fontId="27" fillId="33" borderId="26" xfId="0" applyNumberFormat="1" applyFont="1" applyFill="1" applyBorder="1" applyAlignment="1" applyProtection="1">
      <alignment horizontal="center"/>
      <protection locked="0"/>
    </xf>
    <xf numFmtId="0" fontId="27" fillId="0" borderId="40" xfId="0" applyFont="1" applyBorder="1" applyAlignment="1" applyProtection="1">
      <alignment horizontal="center"/>
      <protection locked="0"/>
    </xf>
    <xf numFmtId="0" fontId="27" fillId="0" borderId="41" xfId="0" applyFont="1" applyBorder="1" applyAlignment="1" applyProtection="1">
      <alignment/>
      <protection locked="0"/>
    </xf>
    <xf numFmtId="0" fontId="27" fillId="0" borderId="42" xfId="0" applyFont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174" fontId="29" fillId="33" borderId="0" xfId="0" applyNumberFormat="1" applyFont="1" applyFill="1" applyBorder="1" applyAlignment="1" applyProtection="1">
      <alignment horizontal="left"/>
      <protection/>
    </xf>
    <xf numFmtId="174" fontId="29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B1">
      <selection activeCell="J18" sqref="J1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11.8515625" style="8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9">
        <v>3063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75" t="s">
        <v>6</v>
      </c>
      <c r="C4" s="76"/>
      <c r="D4" s="77" t="s">
        <v>192</v>
      </c>
      <c r="E4" s="76" t="s">
        <v>12</v>
      </c>
      <c r="F4" s="78"/>
      <c r="G4" s="78"/>
      <c r="H4" s="79"/>
      <c r="I4" s="76" t="s">
        <v>9</v>
      </c>
      <c r="J4" s="80">
        <f>VLOOKUP(D4,CLIENTES,10,FALSE)</f>
        <v>0</v>
      </c>
      <c r="K4" s="20"/>
    </row>
    <row r="5" spans="2:11" ht="15">
      <c r="B5" s="81"/>
      <c r="C5" s="82"/>
      <c r="D5" s="83"/>
      <c r="E5" s="123">
        <f>VLOOKUP(D4,CLIENTES,4,FALSE)</f>
        <v>0</v>
      </c>
      <c r="F5" s="123"/>
      <c r="G5" s="123"/>
      <c r="H5" s="123"/>
      <c r="I5" s="123"/>
      <c r="J5" s="124"/>
      <c r="K5" s="20"/>
    </row>
    <row r="6" spans="2:10" ht="17.25" customHeight="1">
      <c r="B6" s="81" t="s">
        <v>27</v>
      </c>
      <c r="C6" s="82"/>
      <c r="D6" s="84" t="str">
        <f>VLOOKUP(D4,CLIENTES,2,FALSE)</f>
        <v>DIMENSION S.A.</v>
      </c>
      <c r="E6" s="82" t="s">
        <v>7</v>
      </c>
      <c r="F6" s="123" t="str">
        <f>VLOOKUP(D4,CLIENTES,5,FALSE)</f>
        <v>LO ESPEJO</v>
      </c>
      <c r="G6" s="123"/>
      <c r="H6" s="123"/>
      <c r="I6" s="85">
        <f>VLOOKUP(D4,CLIENTES,11,FALSE)</f>
        <v>0</v>
      </c>
      <c r="J6" s="86"/>
    </row>
    <row r="7" spans="2:10" ht="15">
      <c r="B7" s="81" t="s">
        <v>25</v>
      </c>
      <c r="C7" s="82"/>
      <c r="D7" s="84" t="str">
        <f>VLOOKUP(D4,CLIENTES,3,FALSE)</f>
        <v>MAQUINARIA</v>
      </c>
      <c r="E7" s="82" t="s">
        <v>8</v>
      </c>
      <c r="F7" s="123" t="str">
        <f>VLOOKUP(D4,CLIENTES,6,FALSE)</f>
        <v>STGO</v>
      </c>
      <c r="G7" s="123"/>
      <c r="H7" s="123"/>
      <c r="I7" s="82" t="s">
        <v>26</v>
      </c>
      <c r="J7" s="87" t="str">
        <f>VLOOKUP(D4,CLIENTES,8,FALSE)</f>
        <v>Cecilia Concha</v>
      </c>
    </row>
    <row r="8" spans="2:12" ht="15.75" thickBot="1">
      <c r="B8" s="121" t="s">
        <v>28</v>
      </c>
      <c r="C8" s="122"/>
      <c r="D8" s="84">
        <f>VLOOKUP(D4,CLIENTES,7,FALSE)</f>
        <v>0</v>
      </c>
      <c r="E8" s="82" t="s">
        <v>11</v>
      </c>
      <c r="F8" s="123">
        <f>VLOOKUP(D4,CLIENTES,12,FALSE)</f>
        <v>0</v>
      </c>
      <c r="G8" s="123"/>
      <c r="H8" s="123"/>
      <c r="I8" s="82" t="s">
        <v>14</v>
      </c>
      <c r="J8" s="88">
        <f ca="1">TODAY()</f>
        <v>42250</v>
      </c>
      <c r="K8" s="20"/>
      <c r="L8" s="20"/>
    </row>
    <row r="9" spans="2:18" ht="16.5" thickBot="1" thickTop="1">
      <c r="B9" s="89"/>
      <c r="C9" s="90"/>
      <c r="D9" s="91"/>
      <c r="E9" s="90"/>
      <c r="F9" s="91"/>
      <c r="G9" s="91"/>
      <c r="H9" s="91"/>
      <c r="I9" s="90"/>
      <c r="J9" s="92"/>
      <c r="K9" s="20"/>
      <c r="L9" s="108"/>
      <c r="P9" s="21"/>
      <c r="Q9" s="22" t="s">
        <v>21</v>
      </c>
      <c r="R9" s="23" t="s">
        <v>22</v>
      </c>
    </row>
    <row r="10" spans="2:18" ht="15.75" thickBot="1">
      <c r="B10" s="109" t="s">
        <v>1</v>
      </c>
      <c r="C10" s="115" t="s">
        <v>24</v>
      </c>
      <c r="D10" s="116"/>
      <c r="E10" s="117"/>
      <c r="F10" s="110" t="s">
        <v>0</v>
      </c>
      <c r="G10" s="111" t="s">
        <v>23</v>
      </c>
      <c r="H10" s="111" t="s">
        <v>15</v>
      </c>
      <c r="I10" s="112" t="s">
        <v>13</v>
      </c>
      <c r="J10" s="113" t="s">
        <v>2</v>
      </c>
      <c r="K10" s="24" t="s">
        <v>18</v>
      </c>
      <c r="L10" s="25" t="s">
        <v>617</v>
      </c>
      <c r="M10" s="103" t="s">
        <v>616</v>
      </c>
      <c r="N10" s="25" t="s">
        <v>620</v>
      </c>
      <c r="O10" s="25" t="s">
        <v>621</v>
      </c>
      <c r="P10" s="26" t="s">
        <v>16</v>
      </c>
      <c r="Q10" s="25" t="s">
        <v>19</v>
      </c>
      <c r="R10" s="27" t="s">
        <v>20</v>
      </c>
    </row>
    <row r="11" spans="2:18" ht="15">
      <c r="B11" s="93">
        <v>1</v>
      </c>
      <c r="C11" s="118" t="s">
        <v>613</v>
      </c>
      <c r="D11" s="119"/>
      <c r="E11" s="120"/>
      <c r="F11" s="94">
        <v>4</v>
      </c>
      <c r="G11" s="75" t="s">
        <v>23</v>
      </c>
      <c r="H11" s="99">
        <f>+R11</f>
        <v>1663.2</v>
      </c>
      <c r="I11" s="100"/>
      <c r="J11" s="99">
        <f>F11*H11*(1-I11/100)</f>
        <v>6652.8</v>
      </c>
      <c r="K11" s="28">
        <v>1</v>
      </c>
      <c r="L11" s="29">
        <v>2772</v>
      </c>
      <c r="M11" s="29"/>
      <c r="N11" s="29"/>
      <c r="O11" s="29"/>
      <c r="P11" s="30">
        <v>0.6</v>
      </c>
      <c r="Q11" s="31">
        <f>+L11</f>
        <v>2772</v>
      </c>
      <c r="R11" s="35">
        <f>Q11*P11</f>
        <v>1663.2</v>
      </c>
    </row>
    <row r="12" spans="2:18" ht="15">
      <c r="B12" s="114">
        <v>2</v>
      </c>
      <c r="C12" s="95" t="s">
        <v>614</v>
      </c>
      <c r="D12" s="96"/>
      <c r="E12" s="97"/>
      <c r="F12" s="98">
        <v>2</v>
      </c>
      <c r="G12" s="81" t="s">
        <v>23</v>
      </c>
      <c r="H12" s="99">
        <f>+R12</f>
        <v>4660.8</v>
      </c>
      <c r="I12" s="100"/>
      <c r="J12" s="99">
        <f>F12*H12*(1-I12/100)</f>
        <v>9321.6</v>
      </c>
      <c r="K12" s="28">
        <v>2</v>
      </c>
      <c r="L12" s="29">
        <v>7768</v>
      </c>
      <c r="M12" s="105"/>
      <c r="N12" s="29"/>
      <c r="O12" s="29"/>
      <c r="P12" s="30">
        <v>0.6</v>
      </c>
      <c r="Q12" s="107">
        <f>+L12</f>
        <v>7768</v>
      </c>
      <c r="R12" s="35">
        <f aca="true" t="shared" si="0" ref="R12:R28">Q12*P12</f>
        <v>4660.8</v>
      </c>
    </row>
    <row r="13" spans="2:19" ht="15">
      <c r="B13" s="114">
        <v>3</v>
      </c>
      <c r="C13" s="95" t="s">
        <v>612</v>
      </c>
      <c r="D13" s="101"/>
      <c r="E13" s="97"/>
      <c r="F13" s="98">
        <v>2</v>
      </c>
      <c r="G13" s="81" t="s">
        <v>23</v>
      </c>
      <c r="H13" s="99">
        <f aca="true" t="shared" si="1" ref="H13:H19">+R13</f>
        <v>5614.8</v>
      </c>
      <c r="I13" s="100"/>
      <c r="J13" s="99">
        <f aca="true" t="shared" si="2" ref="J13:J19">F13*H13*(1-I13/100)</f>
        <v>11229.6</v>
      </c>
      <c r="K13" s="28">
        <v>3</v>
      </c>
      <c r="L13" s="29">
        <v>9358</v>
      </c>
      <c r="M13" s="105"/>
      <c r="N13" s="29"/>
      <c r="O13" s="29"/>
      <c r="P13" s="30">
        <v>0.6</v>
      </c>
      <c r="Q13" s="107">
        <f>+L13</f>
        <v>9358</v>
      </c>
      <c r="R13" s="35">
        <f t="shared" si="0"/>
        <v>5614.8</v>
      </c>
      <c r="S13" s="8">
        <v>3</v>
      </c>
    </row>
    <row r="14" spans="2:19" ht="15">
      <c r="B14" s="114">
        <v>4</v>
      </c>
      <c r="C14" s="95" t="s">
        <v>623</v>
      </c>
      <c r="D14" s="96"/>
      <c r="E14" s="97"/>
      <c r="F14" s="98">
        <v>4</v>
      </c>
      <c r="G14" s="81" t="s">
        <v>23</v>
      </c>
      <c r="H14" s="99">
        <f t="shared" si="1"/>
        <v>6750</v>
      </c>
      <c r="I14" s="100"/>
      <c r="J14" s="99">
        <f t="shared" si="2"/>
        <v>27000</v>
      </c>
      <c r="K14" s="28">
        <v>4</v>
      </c>
      <c r="L14" s="29"/>
      <c r="M14" s="105">
        <v>4500</v>
      </c>
      <c r="N14" s="104"/>
      <c r="O14" s="29"/>
      <c r="P14" s="30">
        <v>1.5</v>
      </c>
      <c r="Q14" s="107">
        <f>+M14</f>
        <v>4500</v>
      </c>
      <c r="R14" s="35">
        <f t="shared" si="0"/>
        <v>6750</v>
      </c>
      <c r="S14" s="8">
        <v>3</v>
      </c>
    </row>
    <row r="15" spans="2:19" ht="15">
      <c r="B15" s="114">
        <v>5</v>
      </c>
      <c r="C15" s="95" t="s">
        <v>619</v>
      </c>
      <c r="D15" s="96"/>
      <c r="E15" s="97"/>
      <c r="F15" s="98">
        <v>1</v>
      </c>
      <c r="G15" s="81" t="s">
        <v>618</v>
      </c>
      <c r="H15" s="99">
        <f t="shared" si="1"/>
        <v>41004</v>
      </c>
      <c r="I15" s="100"/>
      <c r="J15" s="99">
        <f t="shared" si="2"/>
        <v>41004</v>
      </c>
      <c r="K15" s="28">
        <v>5</v>
      </c>
      <c r="L15" s="29"/>
      <c r="M15" s="105"/>
      <c r="N15" s="104">
        <f>4556*6</f>
        <v>27336</v>
      </c>
      <c r="O15" s="29"/>
      <c r="P15" s="30">
        <v>1.5</v>
      </c>
      <c r="Q15" s="31">
        <f>+N15</f>
        <v>27336</v>
      </c>
      <c r="R15" s="35">
        <f t="shared" si="0"/>
        <v>41004</v>
      </c>
      <c r="S15" s="8">
        <v>6</v>
      </c>
    </row>
    <row r="16" spans="2:19" ht="15">
      <c r="B16" s="114">
        <v>6</v>
      </c>
      <c r="C16" s="95" t="s">
        <v>622</v>
      </c>
      <c r="D16" s="101"/>
      <c r="E16" s="101"/>
      <c r="F16" s="98">
        <v>1</v>
      </c>
      <c r="G16" s="81" t="s">
        <v>23</v>
      </c>
      <c r="H16" s="99">
        <f t="shared" si="1"/>
        <v>41200</v>
      </c>
      <c r="I16" s="100"/>
      <c r="J16" s="99">
        <f t="shared" si="2"/>
        <v>41200</v>
      </c>
      <c r="K16" s="28">
        <v>6</v>
      </c>
      <c r="L16" s="29"/>
      <c r="M16" s="105"/>
      <c r="N16" s="29"/>
      <c r="O16" s="29">
        <v>41200</v>
      </c>
      <c r="P16" s="30">
        <v>1</v>
      </c>
      <c r="Q16" s="31">
        <f>+O16</f>
        <v>41200</v>
      </c>
      <c r="R16" s="35">
        <f t="shared" si="0"/>
        <v>41200</v>
      </c>
      <c r="S16" s="8">
        <v>1</v>
      </c>
    </row>
    <row r="17" spans="2:19" ht="18" customHeight="1">
      <c r="B17" s="114">
        <v>7</v>
      </c>
      <c r="C17" s="95" t="s">
        <v>615</v>
      </c>
      <c r="D17" s="96"/>
      <c r="E17" s="97"/>
      <c r="F17" s="98">
        <v>15</v>
      </c>
      <c r="G17" s="81" t="s">
        <v>611</v>
      </c>
      <c r="H17" s="99">
        <f t="shared" si="1"/>
        <v>2457.945</v>
      </c>
      <c r="I17" s="100"/>
      <c r="J17" s="99">
        <f t="shared" si="2"/>
        <v>36869.175</v>
      </c>
      <c r="K17" s="28">
        <v>7</v>
      </c>
      <c r="L17" s="29">
        <f>2601*(1-0.37)</f>
        <v>1638.63</v>
      </c>
      <c r="M17" s="29"/>
      <c r="N17" s="29"/>
      <c r="O17" s="29"/>
      <c r="P17" s="30">
        <v>1.5</v>
      </c>
      <c r="Q17" s="31">
        <f>+L17</f>
        <v>1638.63</v>
      </c>
      <c r="R17" s="35">
        <f t="shared" si="0"/>
        <v>2457.945</v>
      </c>
      <c r="S17" s="8">
        <v>6</v>
      </c>
    </row>
    <row r="18" spans="2:19" ht="15">
      <c r="B18" s="114">
        <v>8</v>
      </c>
      <c r="C18" s="95" t="s">
        <v>624</v>
      </c>
      <c r="D18" s="96"/>
      <c r="E18" s="97"/>
      <c r="F18" s="98">
        <v>1</v>
      </c>
      <c r="G18" s="81" t="s">
        <v>23</v>
      </c>
      <c r="H18" s="99">
        <f t="shared" si="1"/>
        <v>40782</v>
      </c>
      <c r="I18" s="100"/>
      <c r="J18" s="99">
        <f t="shared" si="2"/>
        <v>40782</v>
      </c>
      <c r="K18" s="28">
        <v>8</v>
      </c>
      <c r="M18" s="29">
        <f>6582+34200</f>
        <v>40782</v>
      </c>
      <c r="N18" s="29"/>
      <c r="O18" s="29"/>
      <c r="P18" s="30">
        <v>1</v>
      </c>
      <c r="Q18" s="31">
        <f>+M18</f>
        <v>40782</v>
      </c>
      <c r="R18" s="35">
        <f t="shared" si="0"/>
        <v>40782</v>
      </c>
      <c r="S18" s="8">
        <v>3</v>
      </c>
    </row>
    <row r="19" spans="2:19" ht="15" customHeight="1">
      <c r="B19" s="102">
        <v>9</v>
      </c>
      <c r="C19" s="95"/>
      <c r="D19" s="96"/>
      <c r="E19" s="97"/>
      <c r="F19" s="98"/>
      <c r="G19" s="81"/>
      <c r="H19" s="99"/>
      <c r="I19" s="100"/>
      <c r="J19" s="99">
        <f t="shared" si="2"/>
        <v>0</v>
      </c>
      <c r="K19" s="28">
        <v>9</v>
      </c>
      <c r="M19" s="29"/>
      <c r="N19" s="29"/>
      <c r="O19" s="29"/>
      <c r="P19" s="30">
        <v>1.5</v>
      </c>
      <c r="Q19" s="31">
        <f>+M19</f>
        <v>0</v>
      </c>
      <c r="R19" s="35">
        <f t="shared" si="0"/>
        <v>0</v>
      </c>
      <c r="S19" s="8">
        <v>3</v>
      </c>
    </row>
    <row r="20" spans="2:19" ht="15">
      <c r="B20" s="102">
        <v>10</v>
      </c>
      <c r="C20" s="95"/>
      <c r="D20" s="96"/>
      <c r="E20" s="97"/>
      <c r="F20" s="98"/>
      <c r="G20" s="81"/>
      <c r="H20" s="99">
        <f aca="true" t="shared" si="3" ref="H20:H28">VLOOKUP(B20,COTIZADO,8,FALSE)</f>
        <v>0</v>
      </c>
      <c r="I20" s="100">
        <v>0</v>
      </c>
      <c r="J20" s="99">
        <f aca="true" t="shared" si="4" ref="J20:J28">F20*H20*(1-I20/100)</f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  <c r="S20" s="8">
        <v>2</v>
      </c>
    </row>
    <row r="21" spans="2:19" ht="15">
      <c r="B21" s="102">
        <v>11</v>
      </c>
      <c r="C21" s="42"/>
      <c r="D21" s="43"/>
      <c r="E21" s="44"/>
      <c r="F21" s="45"/>
      <c r="G21" s="106"/>
      <c r="H21" s="70">
        <f t="shared" si="3"/>
        <v>0</v>
      </c>
      <c r="I21" s="71">
        <v>0</v>
      </c>
      <c r="J21" s="70">
        <f t="shared" si="4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  <c r="S21" s="8">
        <v>1</v>
      </c>
    </row>
    <row r="22" spans="2:18" ht="15">
      <c r="B22" s="102">
        <v>12</v>
      </c>
      <c r="C22" s="42"/>
      <c r="D22" s="43"/>
      <c r="E22" s="44"/>
      <c r="F22" s="45"/>
      <c r="G22" s="106"/>
      <c r="H22" s="70">
        <f t="shared" si="3"/>
        <v>0</v>
      </c>
      <c r="I22" s="71">
        <v>0</v>
      </c>
      <c r="J22" s="70">
        <f t="shared" si="4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102">
        <v>13</v>
      </c>
      <c r="C23" s="42"/>
      <c r="D23" s="43"/>
      <c r="E23" s="44"/>
      <c r="F23" s="45"/>
      <c r="G23" s="106"/>
      <c r="H23" s="70">
        <f t="shared" si="3"/>
        <v>0</v>
      </c>
      <c r="I23" s="71">
        <v>0</v>
      </c>
      <c r="J23" s="70">
        <f t="shared" si="4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102">
        <v>14</v>
      </c>
      <c r="C24" s="42"/>
      <c r="D24" s="43"/>
      <c r="E24" s="44"/>
      <c r="F24" s="45"/>
      <c r="G24" s="106"/>
      <c r="H24" s="70">
        <f t="shared" si="3"/>
        <v>0</v>
      </c>
      <c r="I24" s="71">
        <v>0</v>
      </c>
      <c r="J24" s="70">
        <f t="shared" si="4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102">
        <v>15</v>
      </c>
      <c r="C25" s="42"/>
      <c r="D25" s="43"/>
      <c r="E25" s="44"/>
      <c r="F25" s="45"/>
      <c r="G25" s="106"/>
      <c r="H25" s="70">
        <f t="shared" si="3"/>
        <v>0</v>
      </c>
      <c r="I25" s="71">
        <v>0</v>
      </c>
      <c r="J25" s="70">
        <f t="shared" si="4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102">
        <v>16</v>
      </c>
      <c r="C26" s="42"/>
      <c r="D26" s="43"/>
      <c r="E26" s="44"/>
      <c r="F26" s="45"/>
      <c r="G26" s="106"/>
      <c r="H26" s="70">
        <f t="shared" si="3"/>
        <v>0</v>
      </c>
      <c r="I26" s="71">
        <v>0</v>
      </c>
      <c r="J26" s="70">
        <f t="shared" si="4"/>
        <v>0</v>
      </c>
      <c r="K26" s="28">
        <v>16</v>
      </c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102">
        <v>17</v>
      </c>
      <c r="C27" s="42"/>
      <c r="D27" s="43"/>
      <c r="E27" s="44"/>
      <c r="F27" s="45"/>
      <c r="G27" s="106"/>
      <c r="H27" s="70">
        <f t="shared" si="3"/>
        <v>0</v>
      </c>
      <c r="I27" s="71">
        <v>0</v>
      </c>
      <c r="J27" s="70">
        <f t="shared" si="4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102">
        <v>18</v>
      </c>
      <c r="C28" s="46"/>
      <c r="D28" s="47"/>
      <c r="E28" s="48"/>
      <c r="F28" s="45"/>
      <c r="G28" s="106"/>
      <c r="H28" s="72">
        <f t="shared" si="3"/>
        <v>0</v>
      </c>
      <c r="I28" s="73">
        <v>0</v>
      </c>
      <c r="J28" s="72">
        <f t="shared" si="4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49" t="s">
        <v>17</v>
      </c>
      <c r="C29" s="50"/>
      <c r="D29" s="37"/>
      <c r="E29" s="37"/>
      <c r="F29" s="51"/>
      <c r="G29" s="52" t="s">
        <v>3</v>
      </c>
      <c r="H29" s="54"/>
      <c r="I29" s="63"/>
      <c r="J29" s="60">
        <f>SUM(J11:J28)</f>
        <v>214059.175</v>
      </c>
    </row>
    <row r="30" spans="2:10" ht="15">
      <c r="B30" s="53"/>
      <c r="C30" s="55"/>
      <c r="D30" s="55"/>
      <c r="E30" s="39"/>
      <c r="F30" s="56"/>
      <c r="G30" s="57" t="s">
        <v>13</v>
      </c>
      <c r="H30" s="58"/>
      <c r="I30" s="59"/>
      <c r="J30" s="60">
        <f>J29*I30</f>
        <v>0</v>
      </c>
    </row>
    <row r="31" spans="2:10" ht="15">
      <c r="B31" s="38"/>
      <c r="C31" s="39"/>
      <c r="D31" s="39"/>
      <c r="E31" s="39"/>
      <c r="F31" s="61"/>
      <c r="G31" s="62" t="s">
        <v>4</v>
      </c>
      <c r="H31" s="54"/>
      <c r="I31" s="63"/>
      <c r="J31" s="60">
        <f>J29-J30</f>
        <v>214059.175</v>
      </c>
    </row>
    <row r="32" spans="2:10" ht="15">
      <c r="B32" s="38"/>
      <c r="C32" s="39"/>
      <c r="D32" s="39"/>
      <c r="E32" s="39"/>
      <c r="F32" s="56"/>
      <c r="G32" s="57">
        <v>0.19</v>
      </c>
      <c r="H32" s="58"/>
      <c r="I32" s="59">
        <v>0.19</v>
      </c>
      <c r="J32" s="60">
        <f>J31*I32</f>
        <v>40671.24325</v>
      </c>
    </row>
    <row r="33" spans="2:10" ht="15.75" thickBot="1">
      <c r="B33" s="40"/>
      <c r="C33" s="41"/>
      <c r="D33" s="41"/>
      <c r="E33" s="41"/>
      <c r="F33" s="64"/>
      <c r="G33" s="65" t="s">
        <v>2</v>
      </c>
      <c r="H33" s="66"/>
      <c r="I33" s="67"/>
      <c r="J33" s="68">
        <f>J31+J32</f>
        <v>254730.41825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23" activePane="bottomLeft" state="frozen"/>
      <selection pane="topLeft" activeCell="B1" sqref="B1"/>
      <selection pane="bottomLeft" activeCell="I30" sqref="I3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9" ht="15">
      <c r="A30">
        <v>29</v>
      </c>
      <c r="B30" s="36" t="s">
        <v>192</v>
      </c>
      <c r="C30" t="s">
        <v>193</v>
      </c>
      <c r="D30" t="s">
        <v>557</v>
      </c>
      <c r="F30" t="s">
        <v>194</v>
      </c>
      <c r="G30" t="s">
        <v>33</v>
      </c>
      <c r="I30" t="s">
        <v>625</v>
      </c>
    </row>
    <row r="31" spans="1:12" ht="15">
      <c r="A31">
        <v>30</v>
      </c>
      <c r="B31" s="36" t="s">
        <v>195</v>
      </c>
      <c r="C31" t="s">
        <v>196</v>
      </c>
      <c r="E31" t="s">
        <v>200</v>
      </c>
      <c r="F31" t="s">
        <v>32</v>
      </c>
      <c r="G31" t="s">
        <v>33</v>
      </c>
      <c r="I31" t="s">
        <v>197</v>
      </c>
      <c r="K31" t="s">
        <v>198</v>
      </c>
      <c r="L31" t="s">
        <v>199</v>
      </c>
    </row>
    <row r="32" spans="1:11" ht="15">
      <c r="A32">
        <v>31</v>
      </c>
      <c r="B32" s="36" t="s">
        <v>201</v>
      </c>
      <c r="C32" t="s">
        <v>202</v>
      </c>
      <c r="E32" t="s">
        <v>206</v>
      </c>
      <c r="G32" t="s">
        <v>33</v>
      </c>
      <c r="I32" t="s">
        <v>203</v>
      </c>
      <c r="J32" t="s">
        <v>204</v>
      </c>
      <c r="K32" t="s">
        <v>205</v>
      </c>
    </row>
    <row r="33" spans="1:13" ht="15">
      <c r="A33">
        <v>32</v>
      </c>
      <c r="B33" s="36" t="s">
        <v>207</v>
      </c>
      <c r="C33" t="s">
        <v>208</v>
      </c>
      <c r="E33" t="s">
        <v>212</v>
      </c>
      <c r="F33" t="s">
        <v>73</v>
      </c>
      <c r="G33" t="s">
        <v>33</v>
      </c>
      <c r="I33" t="s">
        <v>209</v>
      </c>
      <c r="K33" t="s">
        <v>210</v>
      </c>
      <c r="L33" t="s">
        <v>211</v>
      </c>
      <c r="M33" t="s">
        <v>34</v>
      </c>
    </row>
    <row r="34" spans="1:12" ht="15">
      <c r="A34">
        <v>33</v>
      </c>
      <c r="B34" s="36" t="s">
        <v>213</v>
      </c>
      <c r="C34" t="s">
        <v>214</v>
      </c>
      <c r="E34" t="s">
        <v>218</v>
      </c>
      <c r="F34" t="s">
        <v>219</v>
      </c>
      <c r="G34" t="s">
        <v>33</v>
      </c>
      <c r="I34" t="s">
        <v>215</v>
      </c>
      <c r="K34" t="s">
        <v>216</v>
      </c>
      <c r="L34" t="s">
        <v>217</v>
      </c>
    </row>
    <row r="35" spans="1:13" ht="15">
      <c r="A35">
        <v>34</v>
      </c>
      <c r="B35" s="36" t="s">
        <v>220</v>
      </c>
      <c r="C35" t="s">
        <v>221</v>
      </c>
      <c r="G35" t="s">
        <v>33</v>
      </c>
      <c r="I35" t="s">
        <v>222</v>
      </c>
      <c r="K35" t="s">
        <v>223</v>
      </c>
      <c r="L35" t="s">
        <v>224</v>
      </c>
      <c r="M35" t="s">
        <v>41</v>
      </c>
    </row>
    <row r="36" spans="1:13" ht="15">
      <c r="A36">
        <v>35</v>
      </c>
      <c r="B36" s="36" t="s">
        <v>225</v>
      </c>
      <c r="C36" t="s">
        <v>226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227</v>
      </c>
      <c r="C38" t="s">
        <v>228</v>
      </c>
      <c r="E38" t="s">
        <v>232</v>
      </c>
      <c r="F38" t="s">
        <v>32</v>
      </c>
      <c r="G38" t="s">
        <v>33</v>
      </c>
      <c r="I38" t="s">
        <v>229</v>
      </c>
      <c r="K38" t="s">
        <v>230</v>
      </c>
      <c r="L38" t="s">
        <v>231</v>
      </c>
    </row>
    <row r="39" spans="1:13" ht="15">
      <c r="A39">
        <v>38</v>
      </c>
      <c r="B39" s="36" t="s">
        <v>233</v>
      </c>
      <c r="C39" t="s">
        <v>234</v>
      </c>
      <c r="G39" t="s">
        <v>33</v>
      </c>
      <c r="M39" t="s">
        <v>31</v>
      </c>
    </row>
    <row r="40" spans="1:13" ht="15">
      <c r="A40">
        <v>39</v>
      </c>
      <c r="B40" s="36" t="s">
        <v>235</v>
      </c>
      <c r="C40" t="s">
        <v>236</v>
      </c>
      <c r="G40" t="s">
        <v>33</v>
      </c>
      <c r="M40" t="s">
        <v>31</v>
      </c>
    </row>
    <row r="41" spans="1:13" ht="15">
      <c r="A41">
        <v>40</v>
      </c>
      <c r="B41" s="36" t="s">
        <v>237</v>
      </c>
      <c r="C41" t="s">
        <v>238</v>
      </c>
      <c r="D41" t="s">
        <v>558</v>
      </c>
      <c r="F41" t="s">
        <v>240</v>
      </c>
      <c r="G41" t="s">
        <v>33</v>
      </c>
      <c r="I41" t="s">
        <v>239</v>
      </c>
      <c r="M41" t="s">
        <v>41</v>
      </c>
    </row>
    <row r="42" spans="1:13" ht="15">
      <c r="A42">
        <v>41</v>
      </c>
      <c r="B42" s="36" t="s">
        <v>241</v>
      </c>
      <c r="C42" t="s">
        <v>242</v>
      </c>
      <c r="G42" t="s">
        <v>33</v>
      </c>
      <c r="M42" t="s">
        <v>31</v>
      </c>
    </row>
    <row r="43" spans="1:13" ht="15">
      <c r="A43">
        <v>42</v>
      </c>
      <c r="B43" s="36" t="s">
        <v>243</v>
      </c>
      <c r="C43" t="s">
        <v>244</v>
      </c>
      <c r="G43" t="s">
        <v>33</v>
      </c>
      <c r="M43" t="s">
        <v>31</v>
      </c>
    </row>
    <row r="44" spans="1:13" ht="15">
      <c r="A44">
        <v>43</v>
      </c>
      <c r="B44" s="36" t="s">
        <v>245</v>
      </c>
      <c r="C44" t="s">
        <v>246</v>
      </c>
      <c r="D44" t="s">
        <v>559</v>
      </c>
      <c r="E44" t="s">
        <v>249</v>
      </c>
      <c r="F44" t="s">
        <v>47</v>
      </c>
      <c r="G44" t="s">
        <v>33</v>
      </c>
      <c r="K44" t="s">
        <v>247</v>
      </c>
      <c r="L44" t="s">
        <v>248</v>
      </c>
      <c r="M44" t="s">
        <v>41</v>
      </c>
    </row>
    <row r="45" spans="1:12" ht="15">
      <c r="A45">
        <v>44</v>
      </c>
      <c r="B45" s="36" t="s">
        <v>250</v>
      </c>
      <c r="C45" t="s">
        <v>251</v>
      </c>
      <c r="E45" t="s">
        <v>256</v>
      </c>
      <c r="F45" t="s">
        <v>65</v>
      </c>
      <c r="G45" t="s">
        <v>33</v>
      </c>
      <c r="I45" t="s">
        <v>252</v>
      </c>
      <c r="J45" t="s">
        <v>253</v>
      </c>
      <c r="K45" t="s">
        <v>254</v>
      </c>
      <c r="L45" t="s">
        <v>255</v>
      </c>
    </row>
    <row r="46" spans="1:12" ht="15">
      <c r="A46">
        <v>45</v>
      </c>
      <c r="B46" s="36" t="s">
        <v>257</v>
      </c>
      <c r="C46" t="s">
        <v>258</v>
      </c>
      <c r="G46" t="s">
        <v>33</v>
      </c>
      <c r="I46" t="s">
        <v>259</v>
      </c>
      <c r="K46" t="s">
        <v>260</v>
      </c>
      <c r="L46" t="s">
        <v>261</v>
      </c>
    </row>
    <row r="47" spans="1:13" ht="15">
      <c r="A47">
        <v>46</v>
      </c>
      <c r="B47" s="36" t="s">
        <v>262</v>
      </c>
      <c r="C47" t="s">
        <v>263</v>
      </c>
      <c r="D47" t="s">
        <v>560</v>
      </c>
      <c r="F47" t="s">
        <v>65</v>
      </c>
      <c r="G47" t="s">
        <v>33</v>
      </c>
      <c r="I47" t="s">
        <v>264</v>
      </c>
      <c r="L47" t="s">
        <v>265</v>
      </c>
      <c r="M47" t="s">
        <v>41</v>
      </c>
    </row>
    <row r="48" spans="1:13" ht="15">
      <c r="A48">
        <v>47</v>
      </c>
      <c r="B48" s="36" t="s">
        <v>266</v>
      </c>
      <c r="C48" t="s">
        <v>267</v>
      </c>
      <c r="E48" t="s">
        <v>271</v>
      </c>
      <c r="F48" t="s">
        <v>38</v>
      </c>
      <c r="G48" t="s">
        <v>33</v>
      </c>
      <c r="I48" t="s">
        <v>268</v>
      </c>
      <c r="K48" t="s">
        <v>269</v>
      </c>
      <c r="L48" t="s">
        <v>270</v>
      </c>
      <c r="M48" t="s">
        <v>30</v>
      </c>
    </row>
    <row r="49" spans="1:13" ht="15">
      <c r="A49">
        <v>48</v>
      </c>
      <c r="B49" s="36" t="s">
        <v>273</v>
      </c>
      <c r="C49" t="s">
        <v>274</v>
      </c>
      <c r="G49" t="s">
        <v>33</v>
      </c>
      <c r="M49" t="s">
        <v>64</v>
      </c>
    </row>
    <row r="50" spans="1:11" ht="15">
      <c r="A50">
        <v>49</v>
      </c>
      <c r="B50" s="36" t="s">
        <v>275</v>
      </c>
      <c r="C50" t="s">
        <v>276</v>
      </c>
      <c r="E50" t="s">
        <v>278</v>
      </c>
      <c r="F50" t="s">
        <v>47</v>
      </c>
      <c r="G50" t="s">
        <v>33</v>
      </c>
      <c r="K50" t="s">
        <v>277</v>
      </c>
    </row>
    <row r="51" spans="1:12" ht="15">
      <c r="A51">
        <v>50</v>
      </c>
      <c r="B51" s="36" t="s">
        <v>279</v>
      </c>
      <c r="C51" t="s">
        <v>280</v>
      </c>
      <c r="G51" t="s">
        <v>33</v>
      </c>
      <c r="I51" t="s">
        <v>281</v>
      </c>
      <c r="J51" t="s">
        <v>282</v>
      </c>
      <c r="K51" t="s">
        <v>283</v>
      </c>
      <c r="L51" t="s">
        <v>284</v>
      </c>
    </row>
    <row r="52" spans="1:7" ht="15">
      <c r="A52">
        <v>51</v>
      </c>
      <c r="B52" s="36" t="s">
        <v>285</v>
      </c>
      <c r="C52" t="s">
        <v>286</v>
      </c>
      <c r="G52" t="s">
        <v>33</v>
      </c>
    </row>
    <row r="53" spans="1:12" ht="15">
      <c r="A53">
        <v>52</v>
      </c>
      <c r="B53" s="36" t="s">
        <v>287</v>
      </c>
      <c r="C53" t="s">
        <v>288</v>
      </c>
      <c r="D53" t="s">
        <v>561</v>
      </c>
      <c r="E53" t="s">
        <v>292</v>
      </c>
      <c r="F53" t="s">
        <v>293</v>
      </c>
      <c r="G53" t="s">
        <v>33</v>
      </c>
      <c r="I53" t="s">
        <v>289</v>
      </c>
      <c r="K53" t="s">
        <v>290</v>
      </c>
      <c r="L53" t="s">
        <v>291</v>
      </c>
    </row>
    <row r="54" spans="1:13" ht="15">
      <c r="A54">
        <v>53</v>
      </c>
      <c r="B54" s="36" t="s">
        <v>294</v>
      </c>
      <c r="C54" t="s">
        <v>295</v>
      </c>
      <c r="E54" t="s">
        <v>297</v>
      </c>
      <c r="F54" t="s">
        <v>65</v>
      </c>
      <c r="G54" t="s">
        <v>33</v>
      </c>
      <c r="I54" t="s">
        <v>272</v>
      </c>
      <c r="K54" t="s">
        <v>296</v>
      </c>
      <c r="M54" t="s">
        <v>64</v>
      </c>
    </row>
    <row r="55" spans="1:12" ht="15">
      <c r="A55">
        <v>54</v>
      </c>
      <c r="B55" s="36" t="s">
        <v>298</v>
      </c>
      <c r="C55" t="s">
        <v>299</v>
      </c>
      <c r="E55" t="s">
        <v>304</v>
      </c>
      <c r="G55" t="s">
        <v>33</v>
      </c>
      <c r="I55" t="s">
        <v>300</v>
      </c>
      <c r="J55" t="s">
        <v>301</v>
      </c>
      <c r="K55" t="s">
        <v>302</v>
      </c>
      <c r="L55" t="s">
        <v>303</v>
      </c>
    </row>
    <row r="56" spans="1:12" ht="15">
      <c r="A56">
        <v>55</v>
      </c>
      <c r="B56" s="36" t="s">
        <v>298</v>
      </c>
      <c r="C56" t="s">
        <v>299</v>
      </c>
      <c r="G56" t="s">
        <v>33</v>
      </c>
      <c r="I56" t="s">
        <v>305</v>
      </c>
      <c r="K56" t="s">
        <v>306</v>
      </c>
      <c r="L56" t="s">
        <v>307</v>
      </c>
    </row>
    <row r="57" spans="1:13" ht="15">
      <c r="A57">
        <v>56</v>
      </c>
      <c r="B57" s="36" t="s">
        <v>309</v>
      </c>
      <c r="C57" t="s">
        <v>310</v>
      </c>
      <c r="D57" t="s">
        <v>559</v>
      </c>
      <c r="F57" t="s">
        <v>121</v>
      </c>
      <c r="G57" t="s">
        <v>33</v>
      </c>
      <c r="I57" t="s">
        <v>311</v>
      </c>
      <c r="J57" t="s">
        <v>312</v>
      </c>
      <c r="K57" t="s">
        <v>313</v>
      </c>
      <c r="L57" t="s">
        <v>314</v>
      </c>
      <c r="M57" t="s">
        <v>41</v>
      </c>
    </row>
    <row r="58" spans="1:12" ht="15">
      <c r="A58">
        <v>57</v>
      </c>
      <c r="B58" s="36" t="s">
        <v>315</v>
      </c>
      <c r="C58" t="s">
        <v>316</v>
      </c>
      <c r="D58" t="s">
        <v>558</v>
      </c>
      <c r="F58" t="s">
        <v>56</v>
      </c>
      <c r="G58" t="s">
        <v>33</v>
      </c>
      <c r="I58" t="s">
        <v>317</v>
      </c>
      <c r="J58" t="s">
        <v>318</v>
      </c>
      <c r="K58" t="s">
        <v>319</v>
      </c>
      <c r="L58" t="s">
        <v>320</v>
      </c>
    </row>
    <row r="59" spans="1:7" ht="15">
      <c r="A59">
        <v>58</v>
      </c>
      <c r="B59" s="36" t="s">
        <v>321</v>
      </c>
      <c r="C59" t="s">
        <v>322</v>
      </c>
      <c r="G59" t="s">
        <v>33</v>
      </c>
    </row>
    <row r="60" spans="1:12" ht="15">
      <c r="A60">
        <v>59</v>
      </c>
      <c r="B60" s="36" t="s">
        <v>323</v>
      </c>
      <c r="C60" t="s">
        <v>324</v>
      </c>
      <c r="E60" t="s">
        <v>328</v>
      </c>
      <c r="F60" t="s">
        <v>308</v>
      </c>
      <c r="G60" t="s">
        <v>33</v>
      </c>
      <c r="I60" t="s">
        <v>325</v>
      </c>
      <c r="K60" t="s">
        <v>326</v>
      </c>
      <c r="L60" t="s">
        <v>327</v>
      </c>
    </row>
    <row r="61" spans="1:11" ht="15">
      <c r="A61">
        <v>60</v>
      </c>
      <c r="B61" s="36" t="s">
        <v>329</v>
      </c>
      <c r="C61" t="s">
        <v>330</v>
      </c>
      <c r="G61" t="s">
        <v>33</v>
      </c>
      <c r="I61" t="s">
        <v>331</v>
      </c>
      <c r="K61" t="s">
        <v>332</v>
      </c>
    </row>
    <row r="62" spans="1:12" ht="15">
      <c r="A62">
        <v>61</v>
      </c>
      <c r="B62" s="36" t="s">
        <v>333</v>
      </c>
      <c r="C62" t="s">
        <v>334</v>
      </c>
      <c r="G62" t="s">
        <v>33</v>
      </c>
      <c r="I62" t="s">
        <v>335</v>
      </c>
      <c r="J62" t="s">
        <v>336</v>
      </c>
      <c r="K62" t="s">
        <v>337</v>
      </c>
      <c r="L62" t="s">
        <v>338</v>
      </c>
    </row>
    <row r="63" spans="1:12" ht="15">
      <c r="A63">
        <v>62</v>
      </c>
      <c r="B63" s="36" t="s">
        <v>340</v>
      </c>
      <c r="C63" t="s">
        <v>339</v>
      </c>
      <c r="G63" t="s">
        <v>33</v>
      </c>
      <c r="I63" t="s">
        <v>341</v>
      </c>
      <c r="J63" t="s">
        <v>342</v>
      </c>
      <c r="K63" t="s">
        <v>343</v>
      </c>
      <c r="L63" t="s">
        <v>344</v>
      </c>
    </row>
    <row r="64" spans="1:12" ht="15">
      <c r="A64">
        <v>63</v>
      </c>
      <c r="B64" s="36" t="s">
        <v>345</v>
      </c>
      <c r="C64" t="s">
        <v>346</v>
      </c>
      <c r="E64" t="s">
        <v>350</v>
      </c>
      <c r="F64" t="s">
        <v>32</v>
      </c>
      <c r="G64" t="s">
        <v>33</v>
      </c>
      <c r="I64" t="s">
        <v>347</v>
      </c>
      <c r="K64" t="s">
        <v>348</v>
      </c>
      <c r="L64" t="s">
        <v>349</v>
      </c>
    </row>
    <row r="65" spans="1:13" ht="15">
      <c r="A65">
        <v>64</v>
      </c>
      <c r="B65" s="36" t="s">
        <v>351</v>
      </c>
      <c r="C65" t="s">
        <v>352</v>
      </c>
      <c r="G65" t="s">
        <v>33</v>
      </c>
      <c r="M65" t="s">
        <v>31</v>
      </c>
    </row>
    <row r="66" spans="1:13" ht="15">
      <c r="A66">
        <v>65</v>
      </c>
      <c r="B66" s="36" t="s">
        <v>355</v>
      </c>
      <c r="C66" t="s">
        <v>353</v>
      </c>
      <c r="E66" t="s">
        <v>354</v>
      </c>
      <c r="F66" t="s">
        <v>56</v>
      </c>
      <c r="G66" t="s">
        <v>33</v>
      </c>
      <c r="I66" t="s">
        <v>356</v>
      </c>
      <c r="K66" t="s">
        <v>357</v>
      </c>
      <c r="L66" t="s">
        <v>358</v>
      </c>
      <c r="M66" t="s">
        <v>31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32</v>
      </c>
      <c r="G67" t="s">
        <v>33</v>
      </c>
      <c r="I67" t="s">
        <v>361</v>
      </c>
      <c r="K67" t="s">
        <v>362</v>
      </c>
      <c r="L67" t="s">
        <v>363</v>
      </c>
      <c r="M67" t="s">
        <v>31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65</v>
      </c>
      <c r="G68" t="s">
        <v>33</v>
      </c>
      <c r="I68" t="s">
        <v>367</v>
      </c>
      <c r="K68" t="s">
        <v>368</v>
      </c>
      <c r="L68" t="s">
        <v>369</v>
      </c>
      <c r="M68" t="s">
        <v>41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35</v>
      </c>
      <c r="G69" t="s">
        <v>33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37</v>
      </c>
      <c r="G70" t="s">
        <v>33</v>
      </c>
      <c r="I70" t="s">
        <v>379</v>
      </c>
      <c r="M70" t="s">
        <v>41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56</v>
      </c>
      <c r="G71" t="s">
        <v>33</v>
      </c>
      <c r="I71" t="s">
        <v>383</v>
      </c>
      <c r="M71" t="s">
        <v>41</v>
      </c>
    </row>
    <row r="72" spans="1:13" ht="15">
      <c r="A72">
        <v>71</v>
      </c>
      <c r="B72" s="36" t="s">
        <v>384</v>
      </c>
      <c r="C72" t="s">
        <v>385</v>
      </c>
      <c r="F72" t="s">
        <v>37</v>
      </c>
      <c r="G72" t="s">
        <v>33</v>
      </c>
      <c r="I72" t="s">
        <v>386</v>
      </c>
      <c r="J72" t="s">
        <v>387</v>
      </c>
      <c r="M72" t="s">
        <v>41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63</v>
      </c>
      <c r="G73" t="s">
        <v>33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33</v>
      </c>
      <c r="M74" t="s">
        <v>31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65</v>
      </c>
      <c r="G75" t="s">
        <v>33</v>
      </c>
      <c r="I75" t="s">
        <v>397</v>
      </c>
      <c r="K75" t="s">
        <v>398</v>
      </c>
      <c r="L75" t="s">
        <v>399</v>
      </c>
      <c r="M75" t="s">
        <v>31</v>
      </c>
    </row>
    <row r="76" spans="1:13" ht="15">
      <c r="A76">
        <v>75</v>
      </c>
      <c r="B76" s="36" t="s">
        <v>401</v>
      </c>
      <c r="C76" t="s">
        <v>402</v>
      </c>
      <c r="G76" t="s">
        <v>33</v>
      </c>
      <c r="M76" t="s">
        <v>31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35</v>
      </c>
      <c r="G77" t="s">
        <v>33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167</v>
      </c>
      <c r="G78" t="s">
        <v>33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63</v>
      </c>
      <c r="G79" t="s">
        <v>33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37</v>
      </c>
      <c r="G80" t="s">
        <v>33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39</v>
      </c>
      <c r="G81" t="s">
        <v>33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33</v>
      </c>
      <c r="I82" t="s">
        <v>428</v>
      </c>
      <c r="M82" t="s">
        <v>41</v>
      </c>
    </row>
    <row r="83" spans="1:12" ht="15">
      <c r="A83">
        <v>82</v>
      </c>
      <c r="B83" s="36" t="s">
        <v>429</v>
      </c>
      <c r="C83" t="s">
        <v>430</v>
      </c>
      <c r="G83" t="s">
        <v>33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39</v>
      </c>
      <c r="G84" t="s">
        <v>33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39</v>
      </c>
      <c r="G85" t="s">
        <v>33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33</v>
      </c>
    </row>
    <row r="87" spans="1:7" ht="15">
      <c r="A87">
        <v>86</v>
      </c>
      <c r="B87" s="36" t="s">
        <v>445</v>
      </c>
      <c r="C87" t="s">
        <v>446</v>
      </c>
      <c r="G87" t="s">
        <v>33</v>
      </c>
    </row>
    <row r="88" spans="1:13" ht="15">
      <c r="A88">
        <v>87</v>
      </c>
      <c r="B88" s="36" t="s">
        <v>447</v>
      </c>
      <c r="C88" t="s">
        <v>448</v>
      </c>
      <c r="G88" t="s">
        <v>33</v>
      </c>
      <c r="M88" t="s">
        <v>31</v>
      </c>
    </row>
    <row r="89" spans="1:13" ht="15">
      <c r="A89">
        <v>88</v>
      </c>
      <c r="B89" s="36" t="s">
        <v>449</v>
      </c>
      <c r="C89" t="s">
        <v>450</v>
      </c>
      <c r="G89" t="s">
        <v>33</v>
      </c>
      <c r="M89" t="s">
        <v>31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32</v>
      </c>
      <c r="G90" t="s">
        <v>33</v>
      </c>
      <c r="I90" t="s">
        <v>453</v>
      </c>
      <c r="L90" t="s">
        <v>454</v>
      </c>
      <c r="M90" t="s">
        <v>41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121</v>
      </c>
      <c r="G91" t="s">
        <v>33</v>
      </c>
      <c r="I91" t="s">
        <v>457</v>
      </c>
      <c r="J91" t="s">
        <v>458</v>
      </c>
      <c r="L91" t="s">
        <v>459</v>
      </c>
      <c r="M91" t="s">
        <v>41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47</v>
      </c>
      <c r="G92" t="s">
        <v>33</v>
      </c>
      <c r="I92" t="s">
        <v>462</v>
      </c>
      <c r="J92" t="s">
        <v>463</v>
      </c>
      <c r="K92" t="s">
        <v>464</v>
      </c>
      <c r="L92" t="s">
        <v>465</v>
      </c>
      <c r="M92" t="s">
        <v>41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73</v>
      </c>
      <c r="G93" t="s">
        <v>33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167</v>
      </c>
      <c r="G94" t="s">
        <v>33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33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167</v>
      </c>
      <c r="G96" t="s">
        <v>33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65</v>
      </c>
      <c r="G97" t="s">
        <v>33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73</v>
      </c>
      <c r="G98" t="s">
        <v>33</v>
      </c>
      <c r="I98" t="s">
        <v>498</v>
      </c>
      <c r="M98" t="s">
        <v>41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37</v>
      </c>
      <c r="G99" t="s">
        <v>33</v>
      </c>
      <c r="I99" t="s">
        <v>502</v>
      </c>
      <c r="L99" t="s">
        <v>503</v>
      </c>
      <c r="M99" t="s">
        <v>41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33</v>
      </c>
      <c r="I100" t="s">
        <v>507</v>
      </c>
      <c r="K100" t="s">
        <v>508</v>
      </c>
      <c r="L100" t="s">
        <v>509</v>
      </c>
      <c r="M100" t="s">
        <v>31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38</v>
      </c>
      <c r="G101" t="s">
        <v>33</v>
      </c>
      <c r="I101" t="s">
        <v>514</v>
      </c>
      <c r="J101" t="s">
        <v>515</v>
      </c>
      <c r="M101" t="s">
        <v>36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219</v>
      </c>
      <c r="G102" t="s">
        <v>33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32</v>
      </c>
      <c r="G103" t="s">
        <v>33</v>
      </c>
      <c r="I103" t="s">
        <v>524</v>
      </c>
      <c r="K103" t="s">
        <v>525</v>
      </c>
      <c r="L103" t="s">
        <v>526</v>
      </c>
      <c r="M103" t="s">
        <v>64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spans="1:8" ht="15">
      <c r="A106">
        <v>105</v>
      </c>
      <c r="B106" s="36" t="s">
        <v>571</v>
      </c>
      <c r="C106" t="s">
        <v>572</v>
      </c>
      <c r="D106" t="s">
        <v>573</v>
      </c>
      <c r="E106" t="s">
        <v>574</v>
      </c>
      <c r="F106" t="s">
        <v>39</v>
      </c>
      <c r="G106" t="s">
        <v>33</v>
      </c>
      <c r="H106" t="s">
        <v>575</v>
      </c>
    </row>
    <row r="107" spans="1:12" ht="15">
      <c r="A107">
        <v>106</v>
      </c>
      <c r="B107" s="36" t="s">
        <v>577</v>
      </c>
      <c r="C107" t="s">
        <v>578</v>
      </c>
      <c r="D107" t="s">
        <v>579</v>
      </c>
      <c r="E107" t="s">
        <v>580</v>
      </c>
      <c r="F107" t="s">
        <v>37</v>
      </c>
      <c r="G107" t="s">
        <v>33</v>
      </c>
      <c r="I107" t="s">
        <v>576</v>
      </c>
      <c r="K107" t="s">
        <v>581</v>
      </c>
      <c r="L107" s="74" t="s">
        <v>582</v>
      </c>
    </row>
    <row r="108" spans="1:13" ht="15">
      <c r="A108">
        <v>107</v>
      </c>
      <c r="B108" s="36" t="s">
        <v>584</v>
      </c>
      <c r="C108" t="s">
        <v>583</v>
      </c>
      <c r="D108" t="s">
        <v>585</v>
      </c>
      <c r="E108" t="s">
        <v>586</v>
      </c>
      <c r="F108" t="s">
        <v>37</v>
      </c>
      <c r="G108" t="s">
        <v>33</v>
      </c>
      <c r="I108" t="s">
        <v>587</v>
      </c>
      <c r="K108" t="s">
        <v>588</v>
      </c>
      <c r="M108" t="s">
        <v>589</v>
      </c>
    </row>
    <row r="109" spans="1:13" ht="15">
      <c r="A109">
        <v>108</v>
      </c>
      <c r="B109" s="36" t="s">
        <v>590</v>
      </c>
      <c r="C109" t="s">
        <v>591</v>
      </c>
      <c r="D109" t="s">
        <v>592</v>
      </c>
      <c r="E109" t="s">
        <v>593</v>
      </c>
      <c r="F109" t="s">
        <v>37</v>
      </c>
      <c r="G109" t="s">
        <v>33</v>
      </c>
      <c r="I109" t="s">
        <v>594</v>
      </c>
      <c r="K109" t="s">
        <v>595</v>
      </c>
      <c r="L109" s="74" t="s">
        <v>596</v>
      </c>
      <c r="M109" t="s">
        <v>597</v>
      </c>
    </row>
    <row r="110" spans="1:9" ht="15">
      <c r="A110">
        <v>109</v>
      </c>
      <c r="B110" s="36" t="s">
        <v>599</v>
      </c>
      <c r="C110" t="s">
        <v>598</v>
      </c>
      <c r="I110" t="s">
        <v>600</v>
      </c>
    </row>
    <row r="111" spans="1:12" ht="15">
      <c r="A111">
        <v>110</v>
      </c>
      <c r="B111" s="36" t="s">
        <v>601</v>
      </c>
      <c r="C111" t="s">
        <v>602</v>
      </c>
      <c r="E111" t="s">
        <v>606</v>
      </c>
      <c r="F111" t="s">
        <v>47</v>
      </c>
      <c r="G111" t="s">
        <v>33</v>
      </c>
      <c r="H111" t="s">
        <v>603</v>
      </c>
      <c r="I111" t="s">
        <v>604</v>
      </c>
      <c r="L111" s="74" t="s">
        <v>605</v>
      </c>
    </row>
    <row r="112" spans="1:9" ht="15">
      <c r="A112">
        <v>111</v>
      </c>
      <c r="B112" s="36" t="s">
        <v>608</v>
      </c>
      <c r="C112" t="s">
        <v>607</v>
      </c>
      <c r="E112" t="s">
        <v>609</v>
      </c>
      <c r="G112" t="s">
        <v>33</v>
      </c>
      <c r="I112" t="s">
        <v>610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2015-08-26T13:28:41Z</cp:lastPrinted>
  <dcterms:created xsi:type="dcterms:W3CDTF">2013-07-12T05:01:37Z</dcterms:created>
  <dcterms:modified xsi:type="dcterms:W3CDTF">2015-09-03T18:30:39Z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