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<sst xmlns="http://schemas.openxmlformats.org/spreadsheetml/2006/main" count="821" uniqueCount="590">
  <si>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</si>
  <si>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</si>
  <si>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</si>
  <si>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</si>
  <si>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</si>
  <si>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</si>
  <si>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</si>
  <si>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</si>
  <si>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</si>
  <si>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</si>
  <si>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</si>
  <si>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</si>
  <si>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</si>
  <si>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</si>
  <si>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</si>
  <si>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</si>
  <si>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</si>
  <si>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</si>
  <si>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</si>
  <si>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</si>
  <si>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</si>
  <si>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</si>
  <si>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</si>
  <si>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</si>
  <si>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</si>
  <si>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</si>
  <si>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</si>
  <si>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</si>
  <si>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</si>
  <si>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</si>
  <si>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</si>
  <si>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</si>
  <si>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</si>
  <si>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</si>
  <si>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</si>
  <si>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</si>
  <si>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</si>
  <si>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</si>
  <si>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</si>
  <si>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</si>
  <si>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</si>
  <si>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</si>
  <si>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</si>
  <si>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</si>
  <si>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</si>
  <si>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</si>
  <si>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</si>
  <si>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</si>
  <si>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</si>
  <si>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</si>
  <si>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</si>
  <si>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</si>
  <si>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</si>
  <si>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</si>
  <si>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</si>
  <si>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</si>
  <si>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</si>
  <si>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</si>
  <si>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</si>
  <si>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</si>
  <si>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</si>
  <si>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</si>
  <si>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</si>
  <si>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</si>
  <si>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</si>
  <si>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</si>
  <si>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</si>
  <si>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</si>
  <si>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</si>
  <si>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</si>
  <si>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</si>
  <si>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</si>
  <si>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</si>
  <si>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</si>
  <si>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</si>
  <si>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</si>
  <si>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</si>
  <si>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</si>
  <si>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</si>
  <si>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</si>
  <si>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</si>
  <si>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</si>
  <si>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</si>
  <si>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</si>
  <si>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</si>
  <si>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</si>
  <si>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</si>
  <si>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</si>
  <si>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</si>
  <si>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</si>
  <si>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</si>
  <si>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</si>
  <si>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</si>
  <si>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</si>
  <si>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</si>
  <si>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</si>
  <si>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</si>
  <si>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</si>
  <si>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</si>
  <si>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</si>
  <si>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</si>
  <si>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</si>
  <si>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</si>
  <si>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</si>
  <si>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</si>
  <si>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</si>
  <si>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</si>
  <si>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</si>
  <si>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</si>
  <si>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</si>
  <si>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</si>
  <si>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</si>
  <si>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</si>
  <si>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</si>
  <si>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</si>
  <si>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</si>
  <si>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</si>
  <si>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</si>
  <si>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</si>
  <si>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</si>
  <si>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</si>
  <si>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</si>
  <si>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</si>
  <si>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</si>
  <si>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</si>
  <si>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</si>
  <si>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</si>
  <si>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</si>
  <si>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</si>
  <si>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</si>
  <si>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</si>
  <si>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</si>
  <si>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</si>
  <si>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</si>
  <si>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</si>
  <si>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</si>
  <si>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</si>
  <si>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</si>
  <si>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</si>
  <si>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</si>
  <si>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</si>
  <si>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</si>
  <si>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</si>
  <si>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</si>
  <si>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</si>
  <si>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</si>
  <si>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</si>
  <si>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</si>
  <si>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</si>
  <si>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</si>
  <si>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</si>
  <si>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</si>
  <si>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</si>
  <si>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</si>
  <si>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</si>
  <si>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</si>
  <si>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</si>
  <si>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</si>
  <si>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</si>
  <si>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</si>
  <si>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</si>
  <si>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</si>
  <si>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</si>
  <si>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</si>
  <si>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</si>
  <si>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</si>
  <si>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</si>
  <si>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</si>
  <si>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</si>
  <si>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</si>
  <si>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</si>
  <si>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</si>
  <si>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</si>
  <si>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</si>
  <si>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</si>
  <si>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</si>
  <si>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</si>
  <si>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</si>
  <si>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</si>
  <si>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</si>
  <si>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</si>
  <si>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</si>
  <si>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</si>
  <si>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</si>
  <si>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</si>
  <si>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</si>
  <si>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</si>
  <si>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</si>
  <si>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</si>
  <si>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</si>
  <si>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</si>
  <si>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</si>
  <si>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</si>
  <si>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</si>
  <si>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</si>
  <si>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</si>
  <si>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</si>
  <si>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</si>
  <si>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</si>
  <si>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</si>
  <si>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</si>
  <si>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</si>
  <si>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</si>
  <si>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</si>
  <si>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</si>
  <si>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</si>
  <si>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</si>
  <si>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</si>
  <si>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</si>
  <si>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</si>
  <si>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</si>
  <si>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</si>
  <si>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</si>
  <si>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</si>
  <si>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</si>
  <si>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</si>
  <si>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</si>
  <si>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</si>
  <si>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</si>
  <si>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</si>
  <si>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</si>
  <si>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</si>
  <si>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</si>
  <si>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</si>
  <si>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</si>
  <si>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</si>
  <si>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</si>
  <si>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</si>
  <si>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</si>
  <si>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</si>
  <si>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</si>
  <si>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</si>
  <si>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</si>
  <si>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</si>
  <si>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</si>
  <si>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</si>
  <si>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</si>
  <si>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</si>
  <si>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</si>
  <si>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</si>
  <si>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</si>
  <si>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</si>
  <si>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</si>
  <si>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</si>
  <si>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</si>
  <si>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</si>
  <si>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</si>
  <si>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</si>
  <si>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</si>
  <si>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</si>
  <si>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</si>
  <si>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</si>
  <si>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</si>
  <si>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</si>
  <si>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</si>
  <si>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</si>
  <si>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</si>
  <si>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</si>
  <si>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</si>
  <si>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</si>
  <si>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</si>
  <si>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</si>
  <si>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</si>
  <si>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</si>
  <si>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</si>
  <si>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</si>
  <si>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</si>
  <si>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</si>
  <si>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</si>
  <si>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</si>
  <si>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</si>
  <si>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</si>
  <si>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</si>
  <si>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</si>
  <si>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</si>
  <si>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</si>
  <si>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</si>
  <si>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</si>
  <si>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</si>
  <si>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</si>
  <si>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</si>
  <si>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</si>
  <si>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</si>
  <si>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</si>
  <si>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</si>
  <si>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</si>
  <si>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</si>
  <si>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</si>
  <si>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</si>
  <si>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</si>
  <si>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</si>
  <si>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</si>
  <si>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</si>
  <si>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</si>
  <si>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</si>
  <si>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</si>
  <si>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</si>
  <si>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</si>
  <si>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</si>
  <si>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</si>
  <si>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</si>
  <si>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</si>
  <si>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</si>
  <si>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</si>
  <si>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</si>
  <si>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</si>
  <si>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</si>
  <si>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</si>
  <si>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</si>
  <si>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</si>
  <si>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</si>
  <si>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</si>
  <si>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</si>
  <si>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</si>
  <si>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</si>
  <si>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</si>
  <si>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</si>
  <si>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</si>
  <si>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</si>
  <si>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</si>
  <si>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</si>
  <si>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</si>
  <si>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</si>
  <si>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</si>
  <si>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</si>
  <si>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</si>
  <si>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</si>
  <si>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</si>
  <si>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</si>
  <si>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</si>
  <si>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</si>
  <si>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</si>
  <si>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</si>
  <si>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</si>
  <si>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</si>
  <si>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</si>
  <si>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</si>
  <si>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</si>
  <si>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</si>
  <si>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</si>
  <si>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</si>
  <si>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</si>
  <si>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</si>
  <si>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</si>
  <si>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</si>
  <si>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</si>
  <si>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</si>
  <si>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</si>
  <si>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</si>
  <si>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</si>
  <si>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</si>
  <si>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</si>
  <si>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</si>
  <si>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</si>
  <si>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</si>
  <si>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</si>
  <si>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</si>
  <si>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</si>
  <si>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</si>
  <si>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</si>
  <si>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</si>
  <si>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</si>
  <si>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</si>
  <si>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</si>
  <si>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</si>
  <si>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</si>
  <si>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</si>
  <si>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</si>
  <si>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</si>
  <si>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</si>
  <si>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</si>
  <si>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</si>
  <si>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</si>
  <si>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</si>
  <si>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</si>
  <si>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</si>
  <si>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</si>
  <si>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</si>
  <si>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</si>
  <si>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</si>
  <si>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</si>
  <si>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</si>
  <si>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</si>
  <si>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</si>
  <si>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</si>
  <si>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</si>
  <si>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</si>
  <si>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</si>
  <si>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</si>
  <si>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</si>
  <si>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</si>
  <si>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</si>
  <si>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</si>
  <si>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</si>
  <si>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</si>
  <si>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</si>
  <si>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</si>
  <si>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</si>
  <si>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</si>
  <si>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</si>
  <si>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</si>
  <si>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</si>
  <si>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</si>
  <si>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</si>
  <si>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</si>
  <si>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</si>
  <si>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</si>
  <si>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</si>
  <si>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</si>
  <si>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</si>
  <si>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</si>
  <si>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</si>
  <si>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</si>
  <si>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</si>
  <si>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</si>
  <si>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</si>
  <si>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</si>
  <si>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</si>
  <si>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</si>
  <si>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</si>
  <si>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</si>
  <si>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</si>
  <si>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</si>
  <si>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</si>
  <si>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</si>
  <si>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</si>
  <si>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</si>
  <si>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</si>
  <si>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</si>
  <si>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</si>
  <si>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</si>
  <si>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</si>
  <si>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</si>
  <si>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</si>
  <si>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</si>
  <si>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</si>
  <si>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</si>
  <si>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</si>
  <si>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</si>
  <si>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</si>
  <si>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</si>
  <si>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</si>
  <si>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</si>
  <si>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</si>
  <si>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</si>
  <si>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</si>
  <si>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</si>
  <si>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</si>
  <si>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</si>
  <si>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</si>
  <si>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</si>
  <si>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</si>
  <si>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</si>
  <si>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</si>
  <si>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</si>
  <si>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</si>
  <si>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</si>
  <si>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</si>
  <si>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</si>
  <si>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</si>
  <si>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</si>
  <si>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</si>
  <si>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</si>
  <si>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</si>
  <si>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</si>
  <si>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</si>
  <si>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</si>
  <si>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</si>
  <si>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</si>
  <si>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</si>
  <si>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</si>
  <si>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</si>
  <si>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</si>
  <si>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</si>
  <si>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</si>
  <si>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</si>
  <si>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</si>
  <si>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</si>
  <si>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</si>
  <si>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</si>
  <si>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</si>
  <si>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</si>
  <si>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</si>
  <si>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</si>
  <si>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</si>
  <si>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</si>
  <si>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</si>
  <si>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</si>
  <si>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</si>
  <si>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</si>
  <si>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</si>
  <si>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</si>
  <si>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</si>
  <si>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</si>
  <si>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</si>
  <si>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</si>
  <si>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</si>
  <si>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</si>
  <si>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</si>
  <si>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</si>
  <si>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</si>
  <si>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</si>
  <si>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</si>
  <si>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</si>
  <si>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</si>
  <si>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</si>
  <si>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</si>
  <si>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</si>
  <si>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</si>
  <si>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</si>
  <si>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</si>
  <si>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</si>
  <si>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</si>
  <si>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</si>
  <si>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</si>
  <si>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</si>
  <si>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</si>
  <si>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</si>
  <si>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</si>
  <si>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</si>
  <si>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</si>
  <si>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</si>
  <si>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</si>
  <si>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</si>
  <si>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</si>
  <si>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</si>
  <si>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</si>
  <si>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</si>
  <si>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</si>
  <si>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</si>
  <si>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</si>
  <si>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</si>
  <si>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</si>
  <si>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</si>
  <si>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</si>
  <si>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</si>
  <si>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</si>
  <si>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</si>
  <si>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</si>
  <si>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</si>
  <si>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</si>
  <si>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</si>
  <si>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</si>
  <si>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</si>
  <si>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</si>
  <si>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</si>
  <si>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</si>
  <si>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</si>
  <si>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</si>
  <si>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</si>
  <si>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</si>
  <si>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</si>
  <si>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</si>
  <si>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</si>
  <si>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</si>
  <si>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</si>
  <si>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</si>
  <si>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</si>
  <si>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</si>
  <si>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</si>
  <si>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</si>
  <si>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</si>
  <si>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</si>
  <si>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</si>
  <si>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</si>
  <si>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</si>
  <si>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</si>
  <si>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</si>
  <si>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</si>
  <si>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</si>
  <si>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</si>
  <si>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</si>
  <si>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</si>
  <si>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</si>
  <si>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</si>
  <si>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</si>
  <si>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</si>
  <si>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</si>
  <si>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</si>
  <si>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</si>
  <si>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</si>
  <si>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</si>
  <si>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</si>
  <si>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COPLA PVC 40 MM</t>
  </si>
  <si>
    <t>MARTINEZ</t>
  </si>
  <si>
    <t>UNION AMERICANA PVC 40 MM</t>
  </si>
  <si>
    <t>TERMINAL HE PVC 40 X11/4</t>
  </si>
  <si>
    <t>TUBERIA DE PVC 40 MM</t>
  </si>
  <si>
    <t>M</t>
  </si>
  <si>
    <t xml:space="preserve">VALVULA DE BOLA DE 11/4"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</si>
</sst>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3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74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74" fontId="29" fillId="24" borderId="10" xfId="0" applyNumberFormat="1" applyFont="1" applyFill="1" applyBorder="1" applyAlignment="1" applyProtection="1">
      <alignment horizontal="center"/>
      <protection/>
    </xf>
    <xf numFmtId="174" fontId="29" fillId="24" borderId="35" xfId="0" applyNumberFormat="1" applyFont="1" applyFill="1" applyBorder="1" applyAlignment="1" applyProtection="1">
      <alignment horizontal="center"/>
      <protection locked="0"/>
    </xf>
    <xf numFmtId="174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74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37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  <xf numFmtId="0" fontId="29" fillId="24" borderId="12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8" xfId="0" applyFont="1" applyFill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3045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581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3">
        <f>VLOOKUP(D4,CLIENTES,4,FALSE)</f>
        <v>0</v>
      </c>
      <c r="F5" s="123"/>
      <c r="G5" s="123"/>
      <c r="H5" s="123"/>
      <c r="I5" s="123"/>
      <c r="J5" s="124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ARTECOLA CHILE S.A</v>
      </c>
      <c r="E6" s="70" t="s">
        <v>7</v>
      </c>
      <c r="F6" s="123">
        <f>VLOOKUP(D4,CLIENTES,5,FALSE)</f>
        <v>0</v>
      </c>
      <c r="G6" s="123"/>
      <c r="H6" s="123"/>
      <c r="I6" s="73">
        <f>VLOOKUP(D4,CLIENTES,11,FALSE)</f>
        <v>0</v>
      </c>
      <c r="J6" s="74"/>
      <c r="L6" s="83"/>
    </row>
    <row r="7" spans="2:12" ht="15">
      <c r="B7" s="69" t="s">
        <v>25</v>
      </c>
      <c r="C7" s="70"/>
      <c r="D7" s="72" t="str">
        <f>VLOOKUP(D4,CLIENTES,3,FALSE)</f>
        <v>QUIMICA</v>
      </c>
      <c r="E7" s="70" t="s">
        <v>8</v>
      </c>
      <c r="F7" s="123">
        <f>VLOOKUP(D4,CLIENTES,6,FALSE)</f>
        <v>0</v>
      </c>
      <c r="G7" s="123"/>
      <c r="H7" s="123"/>
      <c r="I7" s="70" t="s">
        <v>26</v>
      </c>
      <c r="J7" s="75" t="str">
        <f>VLOOKUP(D4,CLIENTES,8,FALSE)</f>
        <v>Oriel</v>
      </c>
      <c r="L7" s="60"/>
    </row>
    <row r="8" spans="2:12" ht="15.75" thickBot="1">
      <c r="B8" s="121" t="s">
        <v>28</v>
      </c>
      <c r="C8" s="122"/>
      <c r="D8" s="72">
        <f>VLOOKUP(D4,CLIENTES,7,FALSE)</f>
        <v>0</v>
      </c>
      <c r="E8" s="70" t="s">
        <v>11</v>
      </c>
      <c r="F8" s="123">
        <f>VLOOKUP(D4,CLIENTES,12,FALSE)</f>
        <v>0</v>
      </c>
      <c r="G8" s="123"/>
      <c r="H8" s="123"/>
      <c r="I8" s="70" t="s">
        <v>14</v>
      </c>
      <c r="J8" s="76">
        <f ca="1">TODAY()</f>
        <v>42247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6" t="s">
        <v>24</v>
      </c>
      <c r="D10" s="117"/>
      <c r="E10" s="118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9" t="s">
        <v>583</v>
      </c>
      <c r="D11" s="120"/>
      <c r="E11" s="120"/>
      <c r="F11" s="96">
        <v>6</v>
      </c>
      <c r="G11" s="108" t="s">
        <v>23</v>
      </c>
      <c r="H11" s="97">
        <f>+R11</f>
        <v>648</v>
      </c>
      <c r="I11" s="98">
        <v>0</v>
      </c>
      <c r="J11" s="99">
        <f>+F11*H11*(1-I11/100)</f>
        <v>3888</v>
      </c>
      <c r="K11" s="113">
        <v>67428</v>
      </c>
      <c r="L11" s="29">
        <v>360</v>
      </c>
      <c r="M11" s="29"/>
      <c r="N11" s="111"/>
      <c r="O11" s="29"/>
      <c r="P11" s="30">
        <v>1.8</v>
      </c>
      <c r="Q11" s="84">
        <f>+L11</f>
        <v>360</v>
      </c>
      <c r="R11" s="35">
        <f aca="true" t="shared" si="0" ref="R11:R16">+Q11*P11</f>
        <v>648</v>
      </c>
      <c r="S11" s="61"/>
    </row>
    <row r="12" spans="2:19" ht="15" customHeight="1">
      <c r="B12" s="85">
        <v>2</v>
      </c>
      <c r="C12" s="114" t="s">
        <v>585</v>
      </c>
      <c r="D12" s="115"/>
      <c r="E12" s="115"/>
      <c r="F12" s="100">
        <v>4</v>
      </c>
      <c r="G12" s="109" t="s">
        <v>23</v>
      </c>
      <c r="H12" s="94">
        <f aca="true" t="shared" si="1" ref="H12:H18">+R12</f>
        <v>3333.6</v>
      </c>
      <c r="I12" s="101"/>
      <c r="J12" s="93">
        <f aca="true" t="shared" si="2" ref="J12:J19">+F12*H12*(1-I12/100)</f>
        <v>13334.4</v>
      </c>
      <c r="K12" s="113">
        <v>2</v>
      </c>
      <c r="L12" s="112">
        <v>1852</v>
      </c>
      <c r="M12" s="112"/>
      <c r="N12" s="112"/>
      <c r="O12" s="29"/>
      <c r="P12" s="30">
        <v>1.8</v>
      </c>
      <c r="Q12" s="84">
        <f>+L12</f>
        <v>1852</v>
      </c>
      <c r="R12" s="35">
        <f t="shared" si="0"/>
        <v>3333.6</v>
      </c>
      <c r="S12" s="61"/>
    </row>
    <row r="13" spans="2:19" ht="15" customHeight="1">
      <c r="B13" s="85">
        <v>3</v>
      </c>
      <c r="C13" s="114" t="s">
        <v>586</v>
      </c>
      <c r="D13" s="115"/>
      <c r="E13" s="115"/>
      <c r="F13" s="100">
        <v>4</v>
      </c>
      <c r="G13" s="109" t="s">
        <v>23</v>
      </c>
      <c r="H13" s="94">
        <f t="shared" si="1"/>
        <v>414</v>
      </c>
      <c r="I13" s="101"/>
      <c r="J13" s="93">
        <f t="shared" si="2"/>
        <v>1656</v>
      </c>
      <c r="K13" s="113">
        <v>3</v>
      </c>
      <c r="L13" s="112">
        <v>230</v>
      </c>
      <c r="M13" s="112"/>
      <c r="N13" s="112"/>
      <c r="O13" s="29"/>
      <c r="P13" s="30">
        <v>1.8</v>
      </c>
      <c r="Q13" s="84">
        <f>+L13</f>
        <v>230</v>
      </c>
      <c r="R13" s="35">
        <f t="shared" si="0"/>
        <v>414</v>
      </c>
      <c r="S13" s="62"/>
    </row>
    <row r="14" spans="2:18" ht="15" customHeight="1">
      <c r="B14" s="85">
        <v>4</v>
      </c>
      <c r="C14" s="114" t="s">
        <v>587</v>
      </c>
      <c r="D14" s="115"/>
      <c r="E14" s="115"/>
      <c r="F14" s="100">
        <v>6</v>
      </c>
      <c r="G14" s="109" t="s">
        <v>588</v>
      </c>
      <c r="H14" s="94">
        <f t="shared" si="1"/>
        <v>1116</v>
      </c>
      <c r="I14" s="101"/>
      <c r="J14" s="93">
        <f t="shared" si="2"/>
        <v>6696</v>
      </c>
      <c r="K14" s="113">
        <v>4</v>
      </c>
      <c r="L14" s="112">
        <v>620</v>
      </c>
      <c r="M14" s="112"/>
      <c r="N14" s="112"/>
      <c r="O14" s="29"/>
      <c r="P14" s="30">
        <v>1.8</v>
      </c>
      <c r="Q14" s="84">
        <f>+L14</f>
        <v>620</v>
      </c>
      <c r="R14" s="35">
        <f t="shared" si="0"/>
        <v>1116</v>
      </c>
    </row>
    <row r="15" spans="2:18" ht="15">
      <c r="B15" s="85">
        <v>5</v>
      </c>
      <c r="C15" s="114" t="s">
        <v>589</v>
      </c>
      <c r="D15" s="115"/>
      <c r="E15" s="115"/>
      <c r="F15" s="100">
        <v>4</v>
      </c>
      <c r="G15" s="109" t="s">
        <v>23</v>
      </c>
      <c r="H15" s="94">
        <f t="shared" si="1"/>
        <v>8087.3</v>
      </c>
      <c r="I15" s="101"/>
      <c r="J15" s="93">
        <f t="shared" si="2"/>
        <v>32349.2</v>
      </c>
      <c r="K15" s="113">
        <v>5</v>
      </c>
      <c r="L15" s="112">
        <v>6221</v>
      </c>
      <c r="M15" s="112"/>
      <c r="N15" s="112"/>
      <c r="O15" s="29"/>
      <c r="P15" s="30">
        <v>1.3</v>
      </c>
      <c r="Q15" s="84">
        <f>+L15</f>
        <v>6221</v>
      </c>
      <c r="R15" s="35">
        <f t="shared" si="0"/>
        <v>8087.3</v>
      </c>
    </row>
    <row r="16" spans="2:18" ht="15">
      <c r="B16" s="85"/>
      <c r="C16" s="114"/>
      <c r="D16" s="115"/>
      <c r="E16" s="115"/>
      <c r="F16" s="100"/>
      <c r="G16" s="109"/>
      <c r="H16" s="94"/>
      <c r="I16" s="101"/>
      <c r="J16" s="93"/>
      <c r="K16" s="113">
        <v>70000</v>
      </c>
      <c r="L16" s="112"/>
      <c r="M16" s="112"/>
      <c r="N16" s="112"/>
      <c r="O16" s="29"/>
      <c r="P16" s="30">
        <v>1.8</v>
      </c>
      <c r="Q16" s="84">
        <f>+K16</f>
        <v>70000</v>
      </c>
      <c r="R16" s="35">
        <f t="shared" si="0"/>
        <v>126000</v>
      </c>
    </row>
    <row r="17" spans="2:18" ht="15">
      <c r="B17" s="85"/>
      <c r="C17" s="114"/>
      <c r="D17" s="115"/>
      <c r="E17" s="115"/>
      <c r="F17" s="100"/>
      <c r="G17" s="109"/>
      <c r="H17" s="94">
        <f t="shared" si="1"/>
        <v>0</v>
      </c>
      <c r="I17" s="101"/>
      <c r="J17" s="93">
        <f t="shared" si="2"/>
        <v>0</v>
      </c>
      <c r="K17" s="113">
        <v>7</v>
      </c>
      <c r="L17" s="112"/>
      <c r="M17" s="112"/>
      <c r="N17" s="112"/>
      <c r="O17" s="29"/>
      <c r="P17" s="30">
        <v>1.7</v>
      </c>
      <c r="Q17" s="84"/>
      <c r="R17" s="35">
        <f aca="true" t="shared" si="3" ref="R17:R28">Q17*P17</f>
        <v>0</v>
      </c>
    </row>
    <row r="18" spans="2:18" ht="15">
      <c r="B18" s="85"/>
      <c r="C18" s="114"/>
      <c r="D18" s="115"/>
      <c r="E18" s="115"/>
      <c r="F18" s="100"/>
      <c r="G18" s="109"/>
      <c r="H18" s="94">
        <f t="shared" si="1"/>
        <v>0</v>
      </c>
      <c r="I18" s="101"/>
      <c r="J18" s="93">
        <f t="shared" si="2"/>
        <v>0</v>
      </c>
      <c r="K18" s="113">
        <v>8</v>
      </c>
      <c r="L18" s="112"/>
      <c r="M18" s="112"/>
      <c r="N18" s="112"/>
      <c r="O18" s="29"/>
      <c r="P18" s="30">
        <v>0.6</v>
      </c>
      <c r="Q18" s="84"/>
      <c r="R18" s="35">
        <f t="shared" si="3"/>
        <v>0</v>
      </c>
    </row>
    <row r="19" spans="2:18" ht="15">
      <c r="B19" s="85"/>
      <c r="C19" s="114"/>
      <c r="D19" s="115"/>
      <c r="E19" s="115"/>
      <c r="F19" s="100"/>
      <c r="G19" s="109"/>
      <c r="H19" s="94"/>
      <c r="I19" s="101"/>
      <c r="J19" s="93">
        <f t="shared" si="2"/>
        <v>0</v>
      </c>
      <c r="K19" s="113">
        <v>9</v>
      </c>
      <c r="L19" s="112"/>
      <c r="M19" s="112"/>
      <c r="N19" s="112"/>
      <c r="O19" s="29"/>
      <c r="P19" s="30">
        <v>1</v>
      </c>
      <c r="Q19" s="84"/>
      <c r="R19" s="35">
        <f t="shared" si="3"/>
        <v>0</v>
      </c>
    </row>
    <row r="20" spans="2:18" ht="15">
      <c r="B20" s="85"/>
      <c r="C20" s="81"/>
      <c r="D20" s="87"/>
      <c r="E20" s="87"/>
      <c r="F20" s="100"/>
      <c r="G20" s="109"/>
      <c r="H20" s="94">
        <f aca="true" t="shared" si="4" ref="H20:H27">+R20</f>
        <v>0</v>
      </c>
      <c r="I20" s="101"/>
      <c r="J20" s="93">
        <f aca="true" t="shared" si="5" ref="J20:J27">+F20*H20*(1-I20/100)</f>
        <v>0</v>
      </c>
      <c r="K20" s="113">
        <v>10</v>
      </c>
      <c r="L20" s="112"/>
      <c r="M20" s="112"/>
      <c r="N20" s="112"/>
      <c r="O20" s="29"/>
      <c r="P20" s="30">
        <v>1.6</v>
      </c>
      <c r="Q20" s="31"/>
      <c r="R20" s="35">
        <f t="shared" si="3"/>
        <v>0</v>
      </c>
    </row>
    <row r="21" spans="2:18" ht="15">
      <c r="B21" s="85"/>
      <c r="C21" s="81"/>
      <c r="D21" s="87"/>
      <c r="E21" s="87"/>
      <c r="F21" s="100"/>
      <c r="G21" s="109"/>
      <c r="H21" s="94">
        <f t="shared" si="4"/>
        <v>0</v>
      </c>
      <c r="I21" s="101"/>
      <c r="J21" s="93">
        <f t="shared" si="5"/>
        <v>0</v>
      </c>
      <c r="K21" s="86">
        <v>11</v>
      </c>
      <c r="L21" s="112"/>
      <c r="M21" s="112"/>
      <c r="N21" s="112"/>
      <c r="O21" s="29"/>
      <c r="P21" s="30">
        <v>1.6</v>
      </c>
      <c r="Q21" s="31"/>
      <c r="R21" s="35">
        <f t="shared" si="3"/>
        <v>0</v>
      </c>
    </row>
    <row r="22" spans="2:18" ht="15">
      <c r="B22" s="85"/>
      <c r="C22" s="81"/>
      <c r="D22" s="87"/>
      <c r="E22" s="87"/>
      <c r="F22" s="100"/>
      <c r="G22" s="109"/>
      <c r="H22" s="94">
        <f t="shared" si="4"/>
        <v>0</v>
      </c>
      <c r="I22" s="101"/>
      <c r="J22" s="93">
        <f t="shared" si="5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3"/>
        <v>0</v>
      </c>
    </row>
    <row r="23" spans="2:18" ht="15">
      <c r="B23" s="85"/>
      <c r="C23" s="81"/>
      <c r="D23" s="87"/>
      <c r="E23" s="87"/>
      <c r="F23" s="100"/>
      <c r="G23" s="109"/>
      <c r="H23" s="94">
        <f t="shared" si="4"/>
        <v>0</v>
      </c>
      <c r="I23" s="101"/>
      <c r="J23" s="93">
        <f t="shared" si="5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3"/>
        <v>0</v>
      </c>
    </row>
    <row r="24" spans="2:18" ht="15">
      <c r="B24" s="85"/>
      <c r="C24" s="81"/>
      <c r="D24" s="87"/>
      <c r="E24" s="87"/>
      <c r="F24" s="100"/>
      <c r="G24" s="109"/>
      <c r="H24" s="94">
        <f t="shared" si="4"/>
        <v>0</v>
      </c>
      <c r="I24" s="101"/>
      <c r="J24" s="93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3"/>
        <v>0</v>
      </c>
    </row>
    <row r="25" spans="2:18" ht="15">
      <c r="B25" s="88">
        <v>15</v>
      </c>
      <c r="C25" s="81"/>
      <c r="D25" s="87"/>
      <c r="E25" s="87"/>
      <c r="F25" s="100"/>
      <c r="G25" s="109"/>
      <c r="H25" s="94">
        <f t="shared" si="4"/>
        <v>0</v>
      </c>
      <c r="I25" s="101"/>
      <c r="J25" s="93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3"/>
        <v>0</v>
      </c>
    </row>
    <row r="26" spans="2:18" ht="15">
      <c r="B26" s="88">
        <v>16</v>
      </c>
      <c r="C26" s="81"/>
      <c r="D26" s="87"/>
      <c r="E26" s="87"/>
      <c r="F26" s="100"/>
      <c r="G26" s="109"/>
      <c r="H26" s="94">
        <f t="shared" si="4"/>
        <v>0</v>
      </c>
      <c r="I26" s="101"/>
      <c r="J26" s="93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3"/>
        <v>0</v>
      </c>
    </row>
    <row r="27" spans="2:18" ht="15">
      <c r="B27" s="88">
        <v>17</v>
      </c>
      <c r="C27" s="81"/>
      <c r="D27" s="87"/>
      <c r="E27" s="87"/>
      <c r="F27" s="100"/>
      <c r="G27" s="109"/>
      <c r="H27" s="94">
        <f t="shared" si="4"/>
        <v>0</v>
      </c>
      <c r="I27" s="101"/>
      <c r="J27" s="93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3"/>
        <v>0</v>
      </c>
    </row>
    <row r="28" spans="2:18" ht="15.75" thickBot="1">
      <c r="B28" s="88"/>
      <c r="C28" s="102"/>
      <c r="D28" s="103"/>
      <c r="E28" s="103"/>
      <c r="F28" s="104"/>
      <c r="G28" s="110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57923.600000000006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57923.600000000006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11005.484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68929.084</v>
      </c>
    </row>
  </sheetData>
  <sheetProtection formatCells="0"/>
  <mergeCells count="15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9:E19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L107" sqref="L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2015-08-31T19:23:22Z</cp:lastPrinted>
  <dcterms:created xsi:type="dcterms:W3CDTF">2013-07-12T05:01:37Z</dcterms:created>
  <dcterms:modified xsi:type="dcterms:W3CDTF">2015-08-31T19:26:29Z</dcterms:modified>
  <cp:category/>
  <cp:version/>
  <cp:contentType/>
  <cp:contentStatus/>
</cp:coreProperties>
</file>