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'COTIZACION'!$K$10:$S$28</definedName>
    <definedName name="VENTAFINAL" comment="PRECIO OFERTADO A CLIENTE">'COTIZACION'!$S$11:$S$28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<sst xmlns="http://schemas.openxmlformats.org/spreadsheetml/2006/main" count="842" uniqueCount="601">
  <si>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</si>
  <si>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</si>
  <si>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</si>
  <si>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</si>
  <si>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</si>
  <si>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</si>
  <si>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</si>
  <si>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</si>
  <si>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</si>
  <si>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</si>
  <si>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</si>
  <si>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</si>
  <si>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</si>
  <si>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</si>
  <si>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</si>
  <si>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</si>
  <si>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</si>
  <si>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</si>
  <si>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</si>
  <si>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</si>
  <si>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</si>
  <si>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</si>
  <si>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</si>
  <si>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</si>
  <si>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</si>
  <si>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</si>
  <si>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</si>
  <si>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</si>
  <si>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</si>
  <si>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</si>
  <si>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</si>
  <si>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</si>
  <si>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</si>
  <si>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</si>
  <si>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</si>
  <si>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</si>
  <si>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</si>
  <si>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</si>
  <si>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</si>
  <si>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</si>
  <si>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</si>
  <si>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</si>
  <si>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</si>
  <si>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</si>
  <si>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</si>
  <si>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</si>
  <si>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</si>
  <si>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</si>
  <si>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</si>
  <si>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</si>
  <si>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</si>
  <si>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</si>
  <si>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</si>
  <si>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</si>
  <si>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</si>
  <si>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</si>
  <si>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</si>
  <si>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</si>
  <si>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</si>
  <si>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</si>
  <si>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</si>
  <si>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</si>
  <si>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</si>
  <si>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</si>
  <si>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</si>
  <si>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</si>
  <si>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</si>
  <si>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</si>
  <si>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</si>
  <si>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</si>
  <si>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</si>
  <si>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</si>
  <si>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</si>
  <si>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</si>
  <si>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</si>
  <si>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</si>
  <si>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</si>
  <si>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</si>
  <si>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</si>
  <si>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</si>
  <si>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</si>
  <si>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</si>
  <si>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</si>
  <si>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</si>
  <si>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</si>
  <si>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</si>
  <si>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</si>
  <si>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</si>
  <si>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</si>
  <si>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</si>
  <si>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</si>
  <si>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</si>
  <si>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</si>
  <si>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</si>
  <si>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</si>
  <si>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</si>
  <si>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</si>
  <si>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</si>
  <si>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</si>
  <si>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</si>
  <si>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</si>
  <si>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</si>
  <si>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</si>
  <si>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</si>
  <si>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</si>
  <si>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</si>
  <si>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</si>
  <si>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</si>
  <si>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</si>
  <si>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</si>
  <si>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</si>
  <si>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</si>
  <si>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</si>
  <si>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</si>
  <si>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</si>
  <si>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</si>
  <si>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</si>
  <si>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</si>
  <si>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</si>
  <si>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</si>
  <si>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</si>
  <si>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</si>
  <si>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</si>
  <si>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</si>
  <si>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</si>
  <si>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</si>
  <si>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</si>
  <si>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</si>
  <si>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</si>
  <si>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</si>
  <si>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</si>
  <si>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</si>
  <si>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</si>
  <si>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</si>
  <si>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</si>
  <si>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</si>
  <si>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</si>
  <si>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</si>
  <si>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</si>
  <si>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</si>
  <si>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</si>
  <si>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</si>
  <si>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</si>
  <si>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</si>
  <si>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</si>
  <si>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</si>
  <si>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</si>
  <si>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</si>
  <si>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</si>
  <si>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</si>
  <si>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</si>
  <si>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</si>
  <si>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</si>
  <si>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</si>
  <si>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</si>
  <si>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</si>
  <si>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</si>
  <si>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</si>
  <si>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</si>
  <si>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</si>
  <si>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</si>
  <si>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</si>
  <si>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</si>
  <si>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</si>
  <si>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</si>
  <si>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</si>
  <si>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</si>
  <si>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</si>
  <si>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</si>
  <si>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</si>
  <si>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</si>
  <si>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</si>
  <si>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</si>
  <si>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</si>
  <si>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</si>
  <si>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</si>
  <si>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</si>
  <si>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</si>
  <si>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</si>
  <si>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</si>
  <si>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</si>
  <si>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</si>
  <si>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</si>
  <si>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</si>
  <si>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</si>
  <si>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</si>
  <si>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</si>
  <si>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</si>
  <si>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</si>
  <si>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</si>
  <si>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</si>
  <si>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</si>
  <si>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</si>
  <si>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</si>
  <si>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</si>
  <si>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</si>
  <si>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</si>
  <si>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</si>
  <si>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</si>
  <si>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</si>
  <si>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</si>
  <si>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</si>
  <si>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</si>
  <si>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</si>
  <si>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</si>
  <si>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</si>
  <si>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</si>
  <si>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</si>
  <si>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</si>
  <si>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</si>
  <si>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</si>
  <si>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</si>
  <si>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</si>
  <si>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</si>
  <si>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</si>
  <si>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</si>
  <si>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</si>
  <si>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</si>
  <si>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</si>
  <si>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</si>
  <si>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</si>
  <si>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</si>
  <si>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</si>
  <si>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</si>
  <si>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</si>
  <si>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</si>
  <si>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</si>
  <si>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</si>
  <si>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</si>
  <si>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</si>
  <si>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</si>
  <si>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</si>
  <si>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</si>
  <si>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</si>
  <si>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</si>
  <si>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</si>
  <si>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</si>
  <si>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</si>
  <si>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</si>
  <si>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</si>
  <si>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</si>
  <si>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</si>
  <si>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</si>
  <si>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</si>
  <si>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</si>
  <si>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</si>
  <si>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</si>
  <si>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</si>
  <si>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</si>
  <si>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</si>
  <si>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</si>
  <si>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</si>
  <si>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</si>
  <si>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</si>
  <si>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</si>
  <si>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</si>
  <si>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</si>
  <si>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</si>
  <si>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</si>
  <si>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</si>
  <si>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</si>
  <si>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</si>
  <si>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</si>
  <si>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</si>
  <si>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</si>
  <si>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</si>
  <si>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</si>
  <si>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</si>
  <si>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</si>
  <si>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</si>
  <si>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</si>
  <si>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</si>
  <si>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</si>
  <si>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</si>
  <si>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</si>
  <si>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</si>
  <si>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</si>
  <si>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</si>
  <si>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</si>
  <si>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</si>
  <si>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</si>
  <si>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</si>
  <si>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</si>
  <si>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</si>
  <si>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</si>
  <si>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</si>
  <si>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</si>
  <si>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</si>
  <si>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</si>
  <si>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</si>
  <si>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</si>
  <si>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</si>
  <si>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</si>
  <si>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</si>
  <si>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</si>
  <si>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</si>
  <si>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</si>
  <si>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</si>
  <si>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</si>
  <si>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</si>
  <si>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</si>
  <si>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</si>
  <si>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</si>
  <si>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</si>
  <si>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</si>
  <si>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</si>
  <si>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</si>
  <si>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</si>
  <si>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</si>
  <si>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</si>
  <si>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</si>
  <si>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</si>
  <si>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</si>
  <si>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</si>
  <si>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</si>
  <si>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</si>
  <si>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</si>
  <si>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</si>
  <si>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</si>
  <si>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</si>
  <si>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</si>
  <si>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</si>
  <si>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</si>
  <si>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</si>
  <si>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</si>
  <si>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</si>
  <si>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</si>
  <si>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</si>
  <si>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</si>
  <si>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</si>
  <si>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</si>
  <si>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</si>
  <si>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</si>
  <si>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</si>
  <si>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</si>
  <si>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</si>
  <si>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</si>
  <si>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</si>
  <si>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</si>
  <si>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</si>
  <si>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</si>
  <si>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</si>
  <si>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</si>
  <si>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</si>
  <si>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</si>
  <si>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</si>
  <si>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</si>
  <si>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</si>
  <si>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</si>
  <si>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</si>
  <si>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</si>
  <si>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</si>
  <si>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</si>
  <si>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</si>
  <si>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</si>
  <si>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</si>
  <si>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</si>
  <si>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</si>
  <si>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</si>
  <si>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</si>
  <si>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</si>
  <si>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</si>
  <si>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</si>
  <si>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</si>
  <si>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</si>
  <si>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</si>
  <si>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</si>
  <si>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</si>
  <si>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</si>
  <si>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</si>
  <si>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</si>
  <si>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</si>
  <si>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</si>
  <si>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</si>
  <si>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</si>
  <si>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</si>
  <si>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</si>
  <si>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</si>
  <si>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</si>
  <si>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</si>
  <si>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</si>
  <si>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</si>
  <si>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</si>
  <si>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</si>
  <si>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</si>
  <si>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</si>
  <si>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</si>
  <si>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</si>
  <si>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</si>
  <si>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</si>
  <si>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</si>
  <si>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</si>
  <si>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</si>
  <si>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</si>
  <si>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</si>
  <si>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</si>
  <si>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</si>
  <si>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</si>
  <si>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</si>
  <si>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</si>
  <si>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</si>
  <si>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</si>
  <si>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</si>
  <si>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</si>
  <si>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</si>
  <si>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</si>
  <si>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</si>
  <si>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</si>
  <si>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</si>
  <si>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</si>
  <si>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</si>
  <si>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</si>
  <si>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</si>
  <si>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</si>
  <si>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</si>
  <si>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</si>
  <si>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</si>
  <si>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</si>
  <si>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</si>
  <si>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</si>
  <si>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</si>
  <si>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</si>
  <si>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</si>
  <si>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</si>
  <si>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</si>
  <si>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</si>
  <si>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</si>
  <si>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</si>
  <si>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</si>
  <si>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</si>
  <si>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</si>
  <si>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</si>
  <si>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</si>
  <si>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</si>
  <si>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</si>
  <si>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</si>
  <si>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</si>
  <si>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</si>
  <si>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</si>
  <si>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</si>
  <si>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</si>
  <si>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</si>
  <si>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</si>
  <si>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</si>
  <si>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</si>
  <si>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</si>
  <si>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</si>
  <si>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</si>
  <si>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</si>
  <si>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</si>
  <si>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</si>
  <si>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</si>
  <si>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</si>
  <si>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</si>
  <si>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</si>
  <si>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</si>
  <si>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</si>
  <si>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</si>
  <si>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</si>
  <si>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</si>
  <si>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</si>
  <si>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</si>
  <si>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</si>
  <si>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</si>
  <si>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</si>
  <si>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</si>
  <si>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</si>
  <si>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</si>
  <si>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</si>
  <si>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</si>
  <si>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</si>
  <si>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</si>
  <si>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</si>
  <si>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</si>
  <si>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</si>
  <si>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</si>
  <si>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</si>
  <si>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</si>
  <si>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</si>
  <si>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</si>
  <si>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</si>
  <si>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</si>
  <si>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</si>
  <si>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</si>
  <si>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</si>
  <si>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</si>
  <si>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</si>
  <si>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</si>
  <si>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</si>
  <si>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</si>
  <si>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</si>
  <si>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</si>
  <si>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</si>
  <si>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</si>
  <si>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</si>
  <si>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</si>
  <si>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</si>
  <si>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</si>
  <si>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</si>
  <si>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</si>
  <si>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</si>
  <si>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</si>
  <si>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</si>
  <si>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</si>
  <si>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</si>
  <si>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</si>
  <si>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</si>
  <si>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</si>
  <si>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</si>
  <si>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</si>
  <si>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</si>
  <si>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</si>
  <si>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</si>
  <si>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</si>
  <si>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</si>
  <si>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</si>
  <si>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</si>
  <si>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</si>
  <si>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</si>
  <si>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</si>
  <si>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</si>
  <si>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</si>
  <si>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</si>
  <si>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</si>
  <si>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</si>
  <si>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</si>
  <si>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</si>
  <si>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</si>
  <si>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</si>
  <si>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</si>
  <si>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</si>
  <si>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</si>
  <si>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</si>
  <si>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</si>
  <si>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</si>
  <si>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</si>
  <si>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</si>
  <si>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</si>
  <si>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</si>
  <si>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</si>
  <si>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</si>
  <si>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</si>
  <si>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</si>
  <si>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</si>
  <si>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</si>
  <si>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</si>
  <si>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</si>
  <si>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</si>
  <si>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</si>
  <si>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</si>
  <si>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</si>
  <si>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</si>
  <si>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</si>
  <si>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</si>
  <si>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</si>
  <si>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</si>
  <si>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</si>
  <si>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</si>
  <si>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</si>
  <si>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</si>
  <si>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</si>
  <si>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</si>
  <si>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</si>
  <si>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</si>
  <si>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</si>
  <si>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</si>
  <si>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</si>
  <si>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</si>
  <si>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</si>
  <si>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</si>
  <si>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</si>
  <si>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</si>
  <si>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</si>
  <si>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96.606.780-2</t>
  </si>
  <si>
    <t>TRAVERSO S.A</t>
  </si>
  <si>
    <t>PEREZ OSSA 42, EX CAMINO LA VARA</t>
  </si>
  <si>
    <t>ALLEN</t>
  </si>
  <si>
    <t>Adaptadores 32 MP-32MJ</t>
  </si>
  <si>
    <t>Adaptadores 32 MP—32MP</t>
  </si>
  <si>
    <t>Adaptador 32 MJ-32MJ</t>
  </si>
  <si>
    <t>Flange ciego ISO código 62 “ con sus bridas</t>
  </si>
  <si>
    <t xml:space="preserve"> Adaptadores 16MP – 16MJ</t>
  </si>
  <si>
    <t>Adaptadores 8MP-8MJ</t>
  </si>
  <si>
    <t>Adaptadores 8MP-8MP</t>
  </si>
  <si>
    <t>Valvula Bola 2” Acero Inox.</t>
  </si>
  <si>
    <t>Valvula Bola 1/ 2” Acero Inox.</t>
  </si>
  <si>
    <t>Valvula Bola 1” Acero Inox.</t>
  </si>
  <si>
    <t>Flexible R-1 del 32 puntas hembra jic 2mt</t>
  </si>
  <si>
    <t xml:space="preserve"> Flexibles R-1 del 8 puntas hembra jic 2 mt</t>
  </si>
  <si>
    <t xml:space="preserve"> Flexibles R-1 del 8 puntas hembra jic 1 mt</t>
  </si>
  <si>
    <t>Flexible R2 del 16 punta código 62 y H jic 0,30mt.</t>
  </si>
  <si>
    <t>Flexible R2 del 32 punta mach NPT y H jic 0,30mt.</t>
  </si>
  <si>
    <t>inspain</t>
  </si>
  <si>
    <t>Empresa ONTYS EIRL.</t>
  </si>
  <si>
    <t>11.111.111-1</t>
  </si>
  <si>
    <t>Yury Ortiz L</t>
  </si>
  <si>
    <t>contado</t>
  </si>
  <si>
    <t>YURI ORTIZ</t>
  </si>
  <si>
    <t>UTECSA</t>
  </si>
  <si>
    <t>SERVIFLEX</t>
  </si>
  <si>
    <t>Reducción 32FP- 16FP ( 2 PZAS)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</si>
</sst>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  <numFmt numFmtId="180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72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/>
      <protection locked="0"/>
    </xf>
    <xf numFmtId="0" fontId="7" fillId="33" borderId="23" xfId="0" applyFont="1" applyFill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172" fontId="8" fillId="33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29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0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23" xfId="0" applyFont="1" applyFill="1" applyBorder="1" applyAlignment="1" applyProtection="1">
      <alignment horizontal="right" vertical="center"/>
      <protection locked="0"/>
    </xf>
    <xf numFmtId="0" fontId="7" fillId="33" borderId="32" xfId="0" applyFont="1" applyFill="1" applyBorder="1" applyAlignment="1" applyProtection="1">
      <alignment horizontal="right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173" fontId="9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74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174" fontId="10" fillId="33" borderId="34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0" fillId="33" borderId="34" xfId="0" applyFont="1" applyFill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1" fontId="7" fillId="33" borderId="25" xfId="0" applyNumberFormat="1" applyFont="1" applyFill="1" applyBorder="1" applyAlignment="1" applyProtection="1">
      <alignment horizontal="center"/>
      <protection locked="0"/>
    </xf>
    <xf numFmtId="1" fontId="7" fillId="33" borderId="25" xfId="0" applyNumberFormat="1" applyFont="1" applyFill="1" applyBorder="1" applyAlignment="1" applyProtection="1">
      <alignment horizontal="center"/>
      <protection/>
    </xf>
    <xf numFmtId="0" fontId="7" fillId="33" borderId="34" xfId="0" applyFont="1" applyFill="1" applyBorder="1" applyAlignment="1" applyProtection="1">
      <alignment horizont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/>
    </xf>
    <xf numFmtId="0" fontId="48" fillId="33" borderId="14" xfId="0" applyNumberFormat="1" applyFont="1" applyFill="1" applyBorder="1" applyAlignment="1" applyProtection="1">
      <alignment horizontal="center"/>
      <protection locked="0"/>
    </xf>
    <xf numFmtId="0" fontId="48" fillId="0" borderId="14" xfId="0" applyNumberFormat="1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/>
      <protection locked="0"/>
    </xf>
    <xf numFmtId="0" fontId="10" fillId="33" borderId="23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174" fontId="10" fillId="33" borderId="35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15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6" fontId="0" fillId="34" borderId="0" xfId="0" applyNumberForma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3" fontId="6" fillId="34" borderId="0" xfId="0" applyNumberFormat="1" applyFont="1" applyFill="1" applyAlignment="1" applyProtection="1">
      <alignment/>
      <protection locked="0"/>
    </xf>
    <xf numFmtId="0" fontId="6" fillId="34" borderId="0" xfId="0" applyFont="1" applyFill="1" applyAlignment="1" applyProtection="1">
      <alignment/>
      <protection locked="0"/>
    </xf>
    <xf numFmtId="0" fontId="12" fillId="33" borderId="34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35" xfId="0" applyFont="1" applyFill="1" applyBorder="1" applyAlignment="1" applyProtection="1">
      <alignment horizontal="center"/>
      <protection locked="0"/>
    </xf>
    <xf numFmtId="174" fontId="10" fillId="33" borderId="34" xfId="0" applyNumberFormat="1" applyFont="1" applyFill="1" applyBorder="1" applyAlignment="1" applyProtection="1">
      <alignment horizontal="center"/>
      <protection locked="0"/>
    </xf>
    <xf numFmtId="174" fontId="10" fillId="33" borderId="35" xfId="0" applyNumberFormat="1" applyFont="1" applyFill="1" applyBorder="1" applyAlignment="1" applyProtection="1">
      <alignment horizontal="center"/>
      <protection locked="0"/>
    </xf>
    <xf numFmtId="174" fontId="8" fillId="33" borderId="0" xfId="0" applyNumberFormat="1" applyFont="1" applyFill="1" applyBorder="1" applyAlignment="1" applyProtection="1">
      <alignment horizontal="left"/>
      <protection/>
    </xf>
    <xf numFmtId="174" fontId="8" fillId="33" borderId="15" xfId="0" applyNumberFormat="1" applyFont="1" applyFill="1" applyBorder="1" applyAlignment="1" applyProtection="1">
      <alignment horizontal="left"/>
      <protection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15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11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M6" sqref="M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customWidth="1"/>
    <col min="11" max="11" width="11.8515625" style="8" customWidth="1"/>
    <col min="12" max="12" width="8.57421875" style="8" bestFit="1" customWidth="1"/>
    <col min="13" max="13" width="8.28125" style="8" bestFit="1" customWidth="1"/>
    <col min="14" max="14" width="8.28125" style="8" customWidth="1"/>
    <col min="15" max="15" width="10.00390625" style="8" bestFit="1" customWidth="1"/>
    <col min="16" max="16" width="7.421875" style="8" bestFit="1" customWidth="1"/>
    <col min="17" max="17" width="4.42187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2993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4" t="s">
        <v>6</v>
      </c>
      <c r="C4" s="81" t="s">
        <v>594</v>
      </c>
      <c r="D4" s="82"/>
      <c r="E4" s="35" t="s">
        <v>12</v>
      </c>
      <c r="F4" s="81"/>
      <c r="G4" s="67"/>
      <c r="H4" s="68"/>
      <c r="I4" s="35" t="s">
        <v>9</v>
      </c>
      <c r="J4" s="83">
        <v>24370941</v>
      </c>
      <c r="K4" s="20"/>
    </row>
    <row r="5" spans="2:11" ht="15">
      <c r="B5" s="36"/>
      <c r="C5" s="37"/>
      <c r="D5" s="69"/>
      <c r="E5" s="111"/>
      <c r="F5" s="111"/>
      <c r="G5" s="111"/>
      <c r="H5" s="111"/>
      <c r="I5" s="111"/>
      <c r="J5" s="112"/>
      <c r="K5" s="20"/>
    </row>
    <row r="6" spans="2:10" ht="17.25" customHeight="1">
      <c r="B6" s="36" t="s">
        <v>27</v>
      </c>
      <c r="C6" s="37" t="s">
        <v>597</v>
      </c>
      <c r="D6" s="84"/>
      <c r="E6" s="37" t="s">
        <v>7</v>
      </c>
      <c r="F6" s="111"/>
      <c r="G6" s="111"/>
      <c r="H6" s="111"/>
      <c r="I6" s="71"/>
      <c r="J6" s="72"/>
    </row>
    <row r="7" spans="2:16" ht="15">
      <c r="B7" s="36" t="s">
        <v>25</v>
      </c>
      <c r="C7" s="37"/>
      <c r="D7" s="84"/>
      <c r="E7" s="37" t="s">
        <v>8</v>
      </c>
      <c r="F7" s="111"/>
      <c r="G7" s="111"/>
      <c r="H7" s="111"/>
      <c r="I7" s="37" t="s">
        <v>26</v>
      </c>
      <c r="J7" s="79"/>
      <c r="L7" s="101"/>
      <c r="M7" s="101"/>
      <c r="N7" s="101"/>
      <c r="O7" s="101"/>
      <c r="P7" s="101"/>
    </row>
    <row r="8" spans="2:16" ht="15.75" thickBot="1">
      <c r="B8" s="116" t="s">
        <v>28</v>
      </c>
      <c r="C8" s="117"/>
      <c r="D8" s="70" t="s">
        <v>596</v>
      </c>
      <c r="E8" s="37" t="s">
        <v>11</v>
      </c>
      <c r="F8" s="111"/>
      <c r="G8" s="111"/>
      <c r="H8" s="111"/>
      <c r="I8" s="37" t="s">
        <v>14</v>
      </c>
      <c r="J8" s="38">
        <f ca="1">TODAY()</f>
        <v>42230</v>
      </c>
      <c r="K8" s="20"/>
      <c r="L8" s="102"/>
      <c r="M8" s="101"/>
      <c r="N8" s="101"/>
      <c r="O8" s="101"/>
      <c r="P8" s="101"/>
    </row>
    <row r="9" spans="2:19" ht="16.5" thickBot="1" thickTop="1">
      <c r="B9" s="39"/>
      <c r="C9" s="40"/>
      <c r="D9" s="41"/>
      <c r="E9" s="40"/>
      <c r="F9" s="41"/>
      <c r="G9" s="41"/>
      <c r="H9" s="41"/>
      <c r="I9" s="40"/>
      <c r="J9" s="42"/>
      <c r="K9" s="20"/>
      <c r="L9" s="101"/>
      <c r="M9" s="101"/>
      <c r="N9" s="101"/>
      <c r="O9" s="101"/>
      <c r="P9" s="101"/>
      <c r="Q9" s="21"/>
      <c r="R9" s="22" t="s">
        <v>21</v>
      </c>
      <c r="S9" s="23" t="s">
        <v>22</v>
      </c>
    </row>
    <row r="10" spans="2:19" ht="15.75" thickBot="1">
      <c r="B10" s="43" t="s">
        <v>1</v>
      </c>
      <c r="C10" s="118" t="s">
        <v>24</v>
      </c>
      <c r="D10" s="119"/>
      <c r="E10" s="120"/>
      <c r="F10" s="78" t="s">
        <v>0</v>
      </c>
      <c r="G10" s="44" t="s">
        <v>23</v>
      </c>
      <c r="H10" s="44" t="s">
        <v>15</v>
      </c>
      <c r="I10" s="45" t="s">
        <v>13</v>
      </c>
      <c r="J10" s="43" t="s">
        <v>2</v>
      </c>
      <c r="K10" s="24" t="s">
        <v>18</v>
      </c>
      <c r="L10" s="103" t="s">
        <v>592</v>
      </c>
      <c r="M10" s="103" t="s">
        <v>576</v>
      </c>
      <c r="N10" s="103" t="s">
        <v>598</v>
      </c>
      <c r="O10" s="103" t="s">
        <v>599</v>
      </c>
      <c r="P10" s="103"/>
      <c r="Q10" s="26" t="s">
        <v>16</v>
      </c>
      <c r="R10" s="25" t="s">
        <v>19</v>
      </c>
      <c r="S10" s="27" t="s">
        <v>20</v>
      </c>
    </row>
    <row r="11" spans="2:19" ht="15">
      <c r="B11" s="85">
        <v>1</v>
      </c>
      <c r="C11" s="121" t="s">
        <v>577</v>
      </c>
      <c r="D11" s="122"/>
      <c r="E11" s="123"/>
      <c r="F11" s="86">
        <v>6</v>
      </c>
      <c r="G11" s="35" t="s">
        <v>23</v>
      </c>
      <c r="H11" s="87">
        <f>+S11</f>
        <v>11060</v>
      </c>
      <c r="I11" s="87"/>
      <c r="J11" s="88">
        <f>+F11*H11*(1-I11/100)</f>
        <v>66360</v>
      </c>
      <c r="K11" s="28">
        <v>1</v>
      </c>
      <c r="L11" s="104">
        <v>7900</v>
      </c>
      <c r="M11" s="105"/>
      <c r="N11" s="105"/>
      <c r="O11" s="105">
        <v>12042</v>
      </c>
      <c r="P11" s="105"/>
      <c r="Q11" s="30">
        <v>1.4</v>
      </c>
      <c r="R11" s="80">
        <f>+L11</f>
        <v>7900</v>
      </c>
      <c r="S11" s="74">
        <f>R11*Q11</f>
        <v>11060</v>
      </c>
    </row>
    <row r="12" spans="2:19" ht="15">
      <c r="B12" s="92">
        <v>2</v>
      </c>
      <c r="C12" s="116" t="s">
        <v>578</v>
      </c>
      <c r="D12" s="124"/>
      <c r="E12" s="125"/>
      <c r="F12" s="89">
        <v>4</v>
      </c>
      <c r="G12" s="37" t="s">
        <v>23</v>
      </c>
      <c r="H12" s="90">
        <f aca="true" t="shared" si="0" ref="H12:H26">+S12</f>
        <v>19460</v>
      </c>
      <c r="I12" s="90"/>
      <c r="J12" s="91">
        <f aca="true" t="shared" si="1" ref="J12:J26">+F12*H12*(1-I12/100)</f>
        <v>77840</v>
      </c>
      <c r="K12" s="28">
        <v>2</v>
      </c>
      <c r="L12" s="104">
        <v>13900</v>
      </c>
      <c r="M12" s="105"/>
      <c r="N12" s="105"/>
      <c r="O12" s="101">
        <v>12780</v>
      </c>
      <c r="P12" s="105"/>
      <c r="Q12" s="30">
        <v>1.4</v>
      </c>
      <c r="R12" s="80">
        <f>+L12</f>
        <v>13900</v>
      </c>
      <c r="S12" s="74">
        <f aca="true" t="shared" si="2" ref="S12:S28">R12*Q12</f>
        <v>19460</v>
      </c>
    </row>
    <row r="13" spans="2:19" ht="15">
      <c r="B13" s="93">
        <v>3</v>
      </c>
      <c r="C13" s="113" t="s">
        <v>579</v>
      </c>
      <c r="D13" s="114"/>
      <c r="E13" s="115"/>
      <c r="F13" s="106">
        <v>1</v>
      </c>
      <c r="G13" s="37" t="s">
        <v>23</v>
      </c>
      <c r="H13" s="90">
        <f t="shared" si="0"/>
        <v>16668</v>
      </c>
      <c r="I13" s="90"/>
      <c r="J13" s="91">
        <f t="shared" si="1"/>
        <v>16668</v>
      </c>
      <c r="K13" s="28">
        <v>3</v>
      </c>
      <c r="L13" s="104"/>
      <c r="M13" s="105"/>
      <c r="N13" s="105">
        <v>11112</v>
      </c>
      <c r="O13" s="105">
        <v>11628</v>
      </c>
      <c r="P13" s="105"/>
      <c r="Q13" s="30">
        <v>1.5</v>
      </c>
      <c r="R13" s="80">
        <f>+N13</f>
        <v>11112</v>
      </c>
      <c r="S13" s="74">
        <f t="shared" si="2"/>
        <v>16668</v>
      </c>
    </row>
    <row r="14" spans="2:19" ht="15">
      <c r="B14" s="93">
        <v>4</v>
      </c>
      <c r="C14" s="113" t="s">
        <v>580</v>
      </c>
      <c r="D14" s="114"/>
      <c r="E14" s="115"/>
      <c r="F14" s="77">
        <v>2</v>
      </c>
      <c r="G14" s="37" t="s">
        <v>23</v>
      </c>
      <c r="H14" s="90">
        <f t="shared" si="0"/>
        <v>0</v>
      </c>
      <c r="I14" s="90"/>
      <c r="J14" s="91">
        <f t="shared" si="1"/>
        <v>0</v>
      </c>
      <c r="K14" s="28">
        <v>4</v>
      </c>
      <c r="L14" s="105"/>
      <c r="M14" s="105"/>
      <c r="N14" s="105"/>
      <c r="O14" s="105"/>
      <c r="P14" s="105"/>
      <c r="Q14" s="30">
        <v>1.4</v>
      </c>
      <c r="R14" s="80">
        <f aca="true" t="shared" si="3" ref="R13:R26">+L14</f>
        <v>0</v>
      </c>
      <c r="S14" s="74">
        <f t="shared" si="2"/>
        <v>0</v>
      </c>
    </row>
    <row r="15" spans="2:19" ht="15">
      <c r="B15" s="92">
        <v>5</v>
      </c>
      <c r="C15" s="113" t="s">
        <v>600</v>
      </c>
      <c r="D15" s="114"/>
      <c r="E15" s="115"/>
      <c r="F15" s="77">
        <v>1</v>
      </c>
      <c r="G15" s="37" t="s">
        <v>23</v>
      </c>
      <c r="H15" s="90">
        <f t="shared" si="0"/>
        <v>30676.8</v>
      </c>
      <c r="I15" s="90"/>
      <c r="J15" s="91">
        <f t="shared" si="1"/>
        <v>30676.8</v>
      </c>
      <c r="K15" s="28">
        <v>5</v>
      </c>
      <c r="L15" s="105"/>
      <c r="M15" s="105"/>
      <c r="N15" s="105"/>
      <c r="O15" s="105">
        <f>15078+6834</f>
        <v>21912</v>
      </c>
      <c r="P15" s="105"/>
      <c r="Q15" s="30">
        <v>1.4</v>
      </c>
      <c r="R15" s="80">
        <f>+O15</f>
        <v>21912</v>
      </c>
      <c r="S15" s="74">
        <f t="shared" si="2"/>
        <v>30676.8</v>
      </c>
    </row>
    <row r="16" spans="2:19" ht="15">
      <c r="B16" s="92">
        <v>6</v>
      </c>
      <c r="C16" s="113" t="s">
        <v>581</v>
      </c>
      <c r="D16" s="114"/>
      <c r="E16" s="115"/>
      <c r="F16" s="77">
        <v>3</v>
      </c>
      <c r="G16" s="37" t="s">
        <v>23</v>
      </c>
      <c r="H16" s="90">
        <f t="shared" si="0"/>
        <v>3430</v>
      </c>
      <c r="I16" s="90"/>
      <c r="J16" s="91">
        <f t="shared" si="1"/>
        <v>10290</v>
      </c>
      <c r="K16" s="28">
        <v>6</v>
      </c>
      <c r="L16" s="29">
        <v>2450</v>
      </c>
      <c r="M16" s="76"/>
      <c r="N16" s="76">
        <v>4276</v>
      </c>
      <c r="O16" s="29"/>
      <c r="P16" s="29"/>
      <c r="Q16" s="30">
        <v>1.4</v>
      </c>
      <c r="R16" s="80">
        <f t="shared" si="3"/>
        <v>2450</v>
      </c>
      <c r="S16" s="74">
        <f t="shared" si="2"/>
        <v>3430</v>
      </c>
    </row>
    <row r="17" spans="2:19" ht="15">
      <c r="B17" s="92">
        <v>7</v>
      </c>
      <c r="C17" s="113" t="s">
        <v>582</v>
      </c>
      <c r="D17" s="114"/>
      <c r="E17" s="115"/>
      <c r="F17" s="77">
        <v>8</v>
      </c>
      <c r="G17" s="37" t="s">
        <v>23</v>
      </c>
      <c r="H17" s="90">
        <f t="shared" si="0"/>
        <v>840</v>
      </c>
      <c r="I17" s="90"/>
      <c r="J17" s="91">
        <f t="shared" si="1"/>
        <v>6720</v>
      </c>
      <c r="K17" s="28">
        <v>7</v>
      </c>
      <c r="L17" s="29">
        <v>600</v>
      </c>
      <c r="M17" s="76"/>
      <c r="N17" s="76">
        <v>792</v>
      </c>
      <c r="O17" s="29"/>
      <c r="P17" s="29"/>
      <c r="Q17" s="30">
        <v>1.4</v>
      </c>
      <c r="R17" s="80">
        <f t="shared" si="3"/>
        <v>600</v>
      </c>
      <c r="S17" s="74">
        <f t="shared" si="2"/>
        <v>840</v>
      </c>
    </row>
    <row r="18" spans="2:19" ht="15">
      <c r="B18" s="92">
        <v>8</v>
      </c>
      <c r="C18" s="98" t="s">
        <v>583</v>
      </c>
      <c r="D18" s="99"/>
      <c r="E18" s="100"/>
      <c r="F18" s="77">
        <v>6</v>
      </c>
      <c r="G18" s="37" t="s">
        <v>23</v>
      </c>
      <c r="H18" s="90">
        <f t="shared" si="0"/>
        <v>1120</v>
      </c>
      <c r="I18" s="90"/>
      <c r="J18" s="91">
        <f t="shared" si="1"/>
        <v>6720</v>
      </c>
      <c r="K18" s="28">
        <v>8</v>
      </c>
      <c r="L18" s="29">
        <v>800</v>
      </c>
      <c r="M18" s="29"/>
      <c r="N18" s="29"/>
      <c r="O18" s="29"/>
      <c r="P18" s="29"/>
      <c r="Q18" s="30">
        <v>1.4</v>
      </c>
      <c r="R18" s="80">
        <f t="shared" si="3"/>
        <v>800</v>
      </c>
      <c r="S18" s="74">
        <f t="shared" si="2"/>
        <v>1120</v>
      </c>
    </row>
    <row r="19" spans="2:19" ht="15">
      <c r="B19" s="92">
        <v>9</v>
      </c>
      <c r="C19" s="98" t="s">
        <v>584</v>
      </c>
      <c r="D19" s="99"/>
      <c r="E19" s="100"/>
      <c r="F19" s="77">
        <v>6</v>
      </c>
      <c r="G19" s="37" t="s">
        <v>23</v>
      </c>
      <c r="H19" s="90">
        <f t="shared" si="0"/>
        <v>35728</v>
      </c>
      <c r="I19" s="90"/>
      <c r="J19" s="91">
        <f t="shared" si="1"/>
        <v>214368</v>
      </c>
      <c r="K19" s="28">
        <v>9</v>
      </c>
      <c r="L19" s="29"/>
      <c r="M19" s="29">
        <v>25520</v>
      </c>
      <c r="N19" s="29"/>
      <c r="O19" s="29"/>
      <c r="P19" s="29"/>
      <c r="Q19" s="30">
        <v>1.4</v>
      </c>
      <c r="R19" s="80">
        <f>+M19</f>
        <v>25520</v>
      </c>
      <c r="S19" s="32">
        <f t="shared" si="2"/>
        <v>35728</v>
      </c>
    </row>
    <row r="20" spans="2:19" ht="15">
      <c r="B20" s="92">
        <v>10</v>
      </c>
      <c r="C20" s="98" t="s">
        <v>585</v>
      </c>
      <c r="D20" s="99"/>
      <c r="E20" s="100"/>
      <c r="F20" s="77">
        <v>4</v>
      </c>
      <c r="G20" s="37" t="s">
        <v>23</v>
      </c>
      <c r="H20" s="90">
        <f t="shared" si="0"/>
        <v>6020</v>
      </c>
      <c r="I20" s="90"/>
      <c r="J20" s="91">
        <f t="shared" si="1"/>
        <v>24080</v>
      </c>
      <c r="K20" s="28">
        <v>10</v>
      </c>
      <c r="L20" s="29"/>
      <c r="M20" s="29">
        <v>4300</v>
      </c>
      <c r="N20" s="29"/>
      <c r="O20" s="29"/>
      <c r="P20" s="29"/>
      <c r="Q20" s="30">
        <v>1.4</v>
      </c>
      <c r="R20" s="80">
        <f>+M20</f>
        <v>4300</v>
      </c>
      <c r="S20" s="32">
        <f t="shared" si="2"/>
        <v>6020</v>
      </c>
    </row>
    <row r="21" spans="2:19" ht="15">
      <c r="B21" s="92">
        <v>11</v>
      </c>
      <c r="C21" s="98" t="s">
        <v>586</v>
      </c>
      <c r="D21" s="99"/>
      <c r="E21" s="100"/>
      <c r="F21" s="77">
        <v>2</v>
      </c>
      <c r="G21" s="37" t="s">
        <v>23</v>
      </c>
      <c r="H21" s="90">
        <f t="shared" si="0"/>
        <v>15679.999999999998</v>
      </c>
      <c r="I21" s="90"/>
      <c r="J21" s="91">
        <f t="shared" si="1"/>
        <v>31359.999999999996</v>
      </c>
      <c r="K21" s="28">
        <v>11</v>
      </c>
      <c r="L21" s="29"/>
      <c r="M21" s="29">
        <v>11200</v>
      </c>
      <c r="N21" s="29"/>
      <c r="O21" s="29"/>
      <c r="P21" s="29"/>
      <c r="Q21" s="30">
        <v>1.4</v>
      </c>
      <c r="R21" s="80">
        <f>+M21</f>
        <v>11200</v>
      </c>
      <c r="S21" s="32">
        <f t="shared" si="2"/>
        <v>15679.999999999998</v>
      </c>
    </row>
    <row r="22" spans="2:19" ht="15">
      <c r="B22" s="92">
        <v>12</v>
      </c>
      <c r="C22" s="98" t="s">
        <v>587</v>
      </c>
      <c r="D22" s="99"/>
      <c r="E22" s="100"/>
      <c r="F22" s="77">
        <v>1</v>
      </c>
      <c r="G22" s="37" t="s">
        <v>23</v>
      </c>
      <c r="H22" s="90">
        <f t="shared" si="0"/>
        <v>90300</v>
      </c>
      <c r="I22" s="90"/>
      <c r="J22" s="91">
        <f t="shared" si="1"/>
        <v>90300</v>
      </c>
      <c r="K22" s="28">
        <v>12</v>
      </c>
      <c r="L22" s="29">
        <v>64500</v>
      </c>
      <c r="M22" s="29"/>
      <c r="N22" s="29"/>
      <c r="O22" s="29"/>
      <c r="P22" s="29"/>
      <c r="Q22" s="30">
        <v>1.4</v>
      </c>
      <c r="R22" s="80">
        <f t="shared" si="3"/>
        <v>64500</v>
      </c>
      <c r="S22" s="32">
        <f t="shared" si="2"/>
        <v>90300</v>
      </c>
    </row>
    <row r="23" spans="2:19" ht="15">
      <c r="B23" s="92">
        <v>13</v>
      </c>
      <c r="C23" s="98" t="s">
        <v>588</v>
      </c>
      <c r="D23" s="99"/>
      <c r="E23" s="100"/>
      <c r="F23" s="77">
        <v>2</v>
      </c>
      <c r="G23" s="37" t="s">
        <v>23</v>
      </c>
      <c r="H23" s="90">
        <f t="shared" si="0"/>
        <v>9380</v>
      </c>
      <c r="I23" s="90"/>
      <c r="J23" s="91">
        <f t="shared" si="1"/>
        <v>18760</v>
      </c>
      <c r="K23" s="28">
        <v>13</v>
      </c>
      <c r="L23" s="29">
        <v>6700</v>
      </c>
      <c r="M23" s="29"/>
      <c r="N23" s="29"/>
      <c r="O23" s="29"/>
      <c r="P23" s="29"/>
      <c r="Q23" s="30">
        <v>1.4</v>
      </c>
      <c r="R23" s="80">
        <f t="shared" si="3"/>
        <v>6700</v>
      </c>
      <c r="S23" s="32">
        <f t="shared" si="2"/>
        <v>9380</v>
      </c>
    </row>
    <row r="24" spans="2:19" ht="15">
      <c r="B24" s="92">
        <v>14</v>
      </c>
      <c r="C24" s="98" t="s">
        <v>589</v>
      </c>
      <c r="D24" s="99"/>
      <c r="E24" s="100"/>
      <c r="F24" s="77">
        <v>2</v>
      </c>
      <c r="G24" s="37" t="s">
        <v>23</v>
      </c>
      <c r="H24" s="90">
        <f t="shared" si="0"/>
        <v>6720</v>
      </c>
      <c r="I24" s="90"/>
      <c r="J24" s="91">
        <f t="shared" si="1"/>
        <v>13440</v>
      </c>
      <c r="K24" s="28">
        <v>14</v>
      </c>
      <c r="L24" s="29">
        <v>4800</v>
      </c>
      <c r="M24" s="29"/>
      <c r="N24" s="29"/>
      <c r="O24" s="29"/>
      <c r="P24" s="29"/>
      <c r="Q24" s="30">
        <v>1.4</v>
      </c>
      <c r="R24" s="80">
        <f t="shared" si="3"/>
        <v>4800</v>
      </c>
      <c r="S24" s="32">
        <f t="shared" si="2"/>
        <v>6720</v>
      </c>
    </row>
    <row r="25" spans="2:19" ht="15">
      <c r="B25" s="92">
        <v>15</v>
      </c>
      <c r="C25" s="98" t="s">
        <v>590</v>
      </c>
      <c r="D25" s="99"/>
      <c r="E25" s="100"/>
      <c r="F25" s="77">
        <v>1</v>
      </c>
      <c r="G25" s="37" t="s">
        <v>23</v>
      </c>
      <c r="H25" s="90">
        <f t="shared" si="0"/>
        <v>24766</v>
      </c>
      <c r="I25" s="90"/>
      <c r="J25" s="91">
        <f t="shared" si="1"/>
        <v>24766</v>
      </c>
      <c r="K25" s="28">
        <v>15</v>
      </c>
      <c r="L25" s="29">
        <v>17690</v>
      </c>
      <c r="M25" s="29"/>
      <c r="N25" s="29"/>
      <c r="O25" s="29"/>
      <c r="P25" s="29"/>
      <c r="Q25" s="30">
        <v>1.4</v>
      </c>
      <c r="R25" s="80">
        <f t="shared" si="3"/>
        <v>17690</v>
      </c>
      <c r="S25" s="32">
        <f t="shared" si="2"/>
        <v>24766</v>
      </c>
    </row>
    <row r="26" spans="2:19" ht="15">
      <c r="B26" s="92">
        <v>16</v>
      </c>
      <c r="C26" s="98" t="s">
        <v>591</v>
      </c>
      <c r="D26" s="99"/>
      <c r="E26" s="100"/>
      <c r="F26" s="77">
        <v>1</v>
      </c>
      <c r="G26" s="37" t="s">
        <v>23</v>
      </c>
      <c r="H26" s="90">
        <f t="shared" si="0"/>
        <v>56490</v>
      </c>
      <c r="I26" s="90"/>
      <c r="J26" s="91">
        <f t="shared" si="1"/>
        <v>56490</v>
      </c>
      <c r="K26" s="28">
        <v>16</v>
      </c>
      <c r="L26" s="29">
        <v>40350</v>
      </c>
      <c r="M26" s="29"/>
      <c r="N26" s="29"/>
      <c r="O26" s="29"/>
      <c r="P26" s="29"/>
      <c r="Q26" s="30">
        <v>1.4</v>
      </c>
      <c r="R26" s="80">
        <f t="shared" si="3"/>
        <v>40350</v>
      </c>
      <c r="S26" s="32">
        <f t="shared" si="2"/>
        <v>56490</v>
      </c>
    </row>
    <row r="27" spans="2:19" ht="15">
      <c r="B27" s="92">
        <v>17</v>
      </c>
      <c r="C27" s="98"/>
      <c r="D27" s="99"/>
      <c r="E27" s="100"/>
      <c r="F27" s="77"/>
      <c r="G27" s="107"/>
      <c r="H27" s="77"/>
      <c r="I27" s="109"/>
      <c r="J27" s="73">
        <f>F27*H27*(1-I27/100)</f>
        <v>0</v>
      </c>
      <c r="K27" s="28">
        <v>17</v>
      </c>
      <c r="L27" s="29"/>
      <c r="M27" s="29"/>
      <c r="N27" s="29"/>
      <c r="O27" s="29"/>
      <c r="P27" s="29"/>
      <c r="Q27" s="30">
        <v>1.4</v>
      </c>
      <c r="R27" s="31">
        <f>+M27</f>
        <v>0</v>
      </c>
      <c r="S27" s="32">
        <f t="shared" si="2"/>
        <v>0</v>
      </c>
    </row>
    <row r="28" spans="2:19" ht="15.75" thickBot="1">
      <c r="B28" s="92"/>
      <c r="C28" s="94"/>
      <c r="D28" s="95"/>
      <c r="E28" s="96"/>
      <c r="F28" s="77"/>
      <c r="G28" s="107"/>
      <c r="H28" s="108"/>
      <c r="I28" s="110"/>
      <c r="J28" s="97">
        <f>F28*H28*(1-I28/100)</f>
        <v>0</v>
      </c>
      <c r="K28" s="28">
        <v>18</v>
      </c>
      <c r="L28" s="29"/>
      <c r="M28" s="29"/>
      <c r="N28" s="29"/>
      <c r="O28" s="29"/>
      <c r="P28" s="29"/>
      <c r="Q28" s="30">
        <v>1.4</v>
      </c>
      <c r="R28" s="31">
        <f>+M28</f>
        <v>0</v>
      </c>
      <c r="S28" s="32">
        <f t="shared" si="2"/>
        <v>0</v>
      </c>
    </row>
    <row r="29" spans="2:10" ht="15">
      <c r="B29" s="46" t="s">
        <v>17</v>
      </c>
      <c r="C29" s="75"/>
      <c r="D29" s="37"/>
      <c r="E29" s="37"/>
      <c r="F29" s="47"/>
      <c r="G29" s="48" t="s">
        <v>3</v>
      </c>
      <c r="H29" s="50"/>
      <c r="I29" s="59"/>
      <c r="J29" s="56">
        <f>SUM(J11:J28)</f>
        <v>688838.8</v>
      </c>
    </row>
    <row r="30" spans="2:10" ht="15">
      <c r="B30" s="49"/>
      <c r="C30" s="50"/>
      <c r="D30" s="51"/>
      <c r="E30" s="37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6"/>
      <c r="C31" s="37"/>
      <c r="D31" s="37"/>
      <c r="E31" s="37"/>
      <c r="F31" s="57"/>
      <c r="G31" s="58" t="s">
        <v>4</v>
      </c>
      <c r="H31" s="50"/>
      <c r="I31" s="59"/>
      <c r="J31" s="56">
        <f>J29-J30</f>
        <v>688838.8</v>
      </c>
    </row>
    <row r="32" spans="2:10" ht="15">
      <c r="B32" s="36"/>
      <c r="C32" s="37"/>
      <c r="D32" s="37"/>
      <c r="E32" s="37"/>
      <c r="F32" s="52"/>
      <c r="G32" s="53">
        <v>0.19</v>
      </c>
      <c r="H32" s="54"/>
      <c r="I32" s="55">
        <v>0.19</v>
      </c>
      <c r="J32" s="56">
        <f>J31*I32</f>
        <v>130879.37200000002</v>
      </c>
    </row>
    <row r="33" spans="2:10" ht="15.75" thickBot="1">
      <c r="B33" s="39"/>
      <c r="C33" s="40"/>
      <c r="D33" s="40"/>
      <c r="E33" s="40"/>
      <c r="F33" s="60"/>
      <c r="G33" s="61" t="s">
        <v>2</v>
      </c>
      <c r="H33" s="62"/>
      <c r="I33" s="63"/>
      <c r="J33" s="64">
        <f>J31+J32</f>
        <v>819718.172</v>
      </c>
    </row>
  </sheetData>
  <sheetProtection formatCells="0"/>
  <mergeCells count="13">
    <mergeCell ref="C16:E16"/>
    <mergeCell ref="B8:C8"/>
    <mergeCell ref="C17:E17"/>
    <mergeCell ref="C10:E10"/>
    <mergeCell ref="C11:E11"/>
    <mergeCell ref="C13:E13"/>
    <mergeCell ref="C12:E12"/>
    <mergeCell ref="E5:J5"/>
    <mergeCell ref="F6:H6"/>
    <mergeCell ref="F7:H7"/>
    <mergeCell ref="F8:H8"/>
    <mergeCell ref="C14:E14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D109" sqref="D109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3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3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3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3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3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3" t="s">
        <v>78</v>
      </c>
      <c r="C8" t="s">
        <v>79</v>
      </c>
      <c r="G8" t="s">
        <v>33</v>
      </c>
    </row>
    <row r="9" spans="1:12" ht="15">
      <c r="A9">
        <v>8</v>
      </c>
      <c r="B9" s="33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3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3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3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3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3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3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3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3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3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3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3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3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3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3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3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3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3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3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3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3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3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66"/>
      <c r="M30" t="s">
        <v>41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3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3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3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3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3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3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3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3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3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3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3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3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3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3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3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3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3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3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3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3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3" t="s">
        <v>286</v>
      </c>
      <c r="C52" t="s">
        <v>287</v>
      </c>
      <c r="G52" t="s">
        <v>33</v>
      </c>
    </row>
    <row r="53" spans="1:12" ht="15">
      <c r="A53">
        <v>52</v>
      </c>
      <c r="B53" s="33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3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3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3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3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3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3" t="s">
        <v>322</v>
      </c>
      <c r="C59" t="s">
        <v>323</v>
      </c>
      <c r="G59" t="s">
        <v>33</v>
      </c>
    </row>
    <row r="60" spans="1:12" ht="15">
      <c r="A60">
        <v>59</v>
      </c>
      <c r="B60" s="33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3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3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3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3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3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3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3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3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3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3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3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3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3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3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3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3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3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3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3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3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3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3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3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3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3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3" t="s">
        <v>444</v>
      </c>
      <c r="C86" t="s">
        <v>445</v>
      </c>
      <c r="G86" t="s">
        <v>33</v>
      </c>
    </row>
    <row r="87" spans="1:7" ht="15">
      <c r="A87">
        <v>86</v>
      </c>
      <c r="B87" s="33" t="s">
        <v>446</v>
      </c>
      <c r="C87" t="s">
        <v>447</v>
      </c>
      <c r="G87" t="s">
        <v>33</v>
      </c>
    </row>
    <row r="88" spans="1:13" ht="15">
      <c r="A88">
        <v>87</v>
      </c>
      <c r="B88" s="33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3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3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3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3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3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3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3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3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3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3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3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3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3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3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3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3" t="s">
        <v>528</v>
      </c>
      <c r="C104" t="s">
        <v>529</v>
      </c>
      <c r="G104" t="s">
        <v>33</v>
      </c>
    </row>
    <row r="105" spans="1:13" ht="15">
      <c r="A105">
        <v>104</v>
      </c>
      <c r="B105" s="33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7" ht="15">
      <c r="A106">
        <v>105</v>
      </c>
      <c r="B106" s="33" t="s">
        <v>573</v>
      </c>
      <c r="C106" t="s">
        <v>574</v>
      </c>
      <c r="E106" t="s">
        <v>575</v>
      </c>
      <c r="G106" t="s">
        <v>33</v>
      </c>
    </row>
    <row r="107" spans="1:11" ht="15">
      <c r="A107">
        <v>106</v>
      </c>
      <c r="B107" s="33" t="s">
        <v>594</v>
      </c>
      <c r="C107" t="s">
        <v>593</v>
      </c>
      <c r="I107" t="s">
        <v>595</v>
      </c>
      <c r="K107">
        <v>65910172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6"/>
    </row>
    <row r="2" ht="15">
      <c r="A2" s="126"/>
    </row>
    <row r="3" ht="15">
      <c r="A3" s="126"/>
    </row>
    <row r="4" ht="15">
      <c r="A4" s="126"/>
    </row>
    <row r="5" ht="15">
      <c r="A5" s="126"/>
    </row>
    <row r="6" ht="15">
      <c r="A6" s="126"/>
    </row>
    <row r="7" ht="15">
      <c r="A7" s="126"/>
    </row>
    <row r="8" ht="15">
      <c r="A8" s="126"/>
    </row>
    <row r="9" ht="15">
      <c r="A9" s="126"/>
    </row>
    <row r="10" ht="15">
      <c r="A10" s="126"/>
    </row>
    <row r="11" ht="15">
      <c r="A11" s="126"/>
    </row>
    <row r="12" ht="15">
      <c r="A12" s="126"/>
    </row>
    <row r="13" ht="15">
      <c r="A13" s="126"/>
    </row>
    <row r="14" ht="15">
      <c r="A14" s="126"/>
    </row>
    <row r="15" ht="15">
      <c r="A15" s="126"/>
    </row>
    <row r="16" ht="15">
      <c r="A16" s="126"/>
    </row>
    <row r="17" ht="15">
      <c r="A17" s="126"/>
    </row>
    <row r="18" ht="15">
      <c r="A18" s="126"/>
    </row>
    <row r="19" ht="15">
      <c r="A19" s="126"/>
    </row>
    <row r="20" ht="15">
      <c r="A20" s="126"/>
    </row>
    <row r="21" ht="15">
      <c r="A21" s="126"/>
    </row>
    <row r="22" ht="15">
      <c r="A22" s="126"/>
    </row>
    <row r="23" ht="15">
      <c r="A23" s="126"/>
    </row>
    <row r="24" ht="15">
      <c r="A24" s="126"/>
    </row>
    <row r="25" ht="15">
      <c r="A25" s="126"/>
    </row>
    <row r="26" ht="15">
      <c r="A26" s="126"/>
    </row>
    <row r="27" ht="15">
      <c r="A27" s="126"/>
    </row>
    <row r="28" ht="15">
      <c r="A28" s="126"/>
    </row>
    <row r="29" ht="15">
      <c r="A29" s="126"/>
    </row>
    <row r="30" ht="15">
      <c r="A30" s="126"/>
    </row>
    <row r="31" ht="15">
      <c r="A31" s="126"/>
    </row>
    <row r="32" ht="15">
      <c r="A32" s="126"/>
    </row>
    <row r="33" ht="15">
      <c r="A33" s="126"/>
    </row>
    <row r="34" ht="15">
      <c r="A34" s="126"/>
    </row>
    <row r="35" ht="15">
      <c r="A35" s="126"/>
    </row>
    <row r="36" ht="15">
      <c r="A36" s="126"/>
    </row>
    <row r="37" ht="15">
      <c r="A37" s="126"/>
    </row>
    <row r="38" ht="15">
      <c r="A38" s="126"/>
    </row>
    <row r="39" ht="15">
      <c r="A39" s="126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2015-08-14T17:49:50Z</cp:lastPrinted>
  <dcterms:created xsi:type="dcterms:W3CDTF">2013-07-12T05:01:37Z</dcterms:created>
  <dcterms:modified xsi:type="dcterms:W3CDTF">2015-08-14T17:54:53Z</dcterms:modified>
  <cp:category/>
  <cp:version/>
  <cp:contentType/>
  <cp:contentStatus/>
</cp:coreProperties>
</file>