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600" windowHeight="763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<sst xmlns="http://schemas.openxmlformats.org/spreadsheetml/2006/main" count="902" uniqueCount="636">
  <si>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</si>
  <si>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</si>
  <si>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</si>
  <si>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</si>
  <si>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</si>
  <si>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</si>
  <si>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</si>
  <si>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</si>
  <si>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</si>
  <si>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</si>
  <si>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</si>
  <si>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</si>
  <si>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</si>
  <si>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</si>
  <si>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</si>
  <si>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</si>
  <si>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</si>
  <si>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</si>
  <si>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</si>
  <si>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</si>
  <si>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</si>
  <si>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</si>
  <si>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</si>
  <si>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</si>
  <si>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</si>
  <si>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</si>
  <si>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</si>
  <si>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</si>
  <si>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</si>
  <si>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</si>
  <si>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</si>
  <si>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</si>
  <si>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</si>
  <si>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</si>
  <si>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</si>
  <si>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</si>
  <si>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</si>
  <si>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</si>
  <si>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</si>
  <si>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</si>
  <si>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</si>
  <si>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</si>
  <si>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</si>
  <si>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</si>
  <si>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</si>
  <si>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</si>
  <si>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</si>
  <si>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</si>
  <si>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</si>
  <si>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</si>
  <si>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</si>
  <si>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</si>
  <si>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</si>
  <si>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</si>
  <si>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</si>
  <si>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</si>
  <si>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</si>
  <si>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</si>
  <si>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</si>
  <si>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</si>
  <si>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</si>
  <si>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</si>
  <si>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</si>
  <si>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</si>
  <si>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</si>
  <si>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</si>
  <si>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</si>
  <si>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</si>
  <si>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</si>
  <si>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</si>
  <si>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</si>
  <si>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</si>
  <si>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</si>
  <si>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</si>
  <si>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</si>
  <si>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</si>
  <si>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</si>
  <si>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</si>
  <si>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</si>
  <si>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</si>
  <si>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</si>
  <si>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</si>
  <si>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</si>
  <si>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</si>
  <si>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</si>
  <si>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</si>
  <si>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</si>
  <si>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</si>
  <si>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</si>
  <si>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</si>
  <si>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</si>
  <si>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</si>
  <si>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</si>
  <si>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</si>
  <si>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</si>
  <si>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</si>
  <si>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</si>
  <si>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</si>
  <si>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</si>
  <si>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</si>
  <si>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</si>
  <si>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</si>
  <si>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</si>
  <si>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</si>
  <si>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</si>
  <si>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</si>
  <si>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</si>
  <si>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</si>
  <si>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</si>
  <si>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</si>
  <si>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</si>
  <si>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</si>
  <si>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</si>
  <si>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</si>
  <si>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</si>
  <si>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</si>
  <si>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</si>
  <si>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</si>
  <si>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</si>
  <si>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</si>
  <si>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</si>
  <si>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</si>
  <si>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</si>
  <si>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</si>
  <si>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</si>
  <si>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</si>
  <si>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</si>
  <si>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</si>
  <si>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</si>
  <si>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</si>
  <si>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</si>
  <si>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</si>
  <si>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</si>
  <si>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</si>
  <si>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</si>
  <si>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</si>
  <si>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</si>
  <si>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</si>
  <si>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</si>
  <si>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</si>
  <si>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</si>
  <si>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</si>
  <si>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</si>
  <si>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</si>
  <si>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</si>
  <si>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</si>
  <si>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</si>
  <si>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</si>
  <si>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</si>
  <si>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</si>
  <si>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</si>
  <si>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</si>
  <si>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</si>
  <si>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</si>
  <si>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</si>
  <si>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</si>
  <si>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</si>
  <si>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</si>
  <si>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</si>
  <si>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</si>
  <si>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</si>
  <si>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</si>
  <si>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</si>
  <si>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</si>
  <si>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</si>
  <si>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</si>
  <si>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</si>
  <si>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</si>
  <si>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</si>
  <si>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</si>
  <si>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</si>
  <si>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</si>
  <si>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</si>
  <si>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</si>
  <si>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</si>
  <si>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</si>
  <si>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</si>
  <si>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</si>
  <si>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</si>
  <si>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</si>
  <si>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</si>
  <si>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</si>
  <si>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</si>
  <si>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</si>
  <si>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</si>
  <si>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</si>
  <si>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</si>
  <si>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</si>
  <si>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</si>
  <si>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</si>
  <si>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</si>
  <si>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</si>
  <si>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</si>
  <si>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</si>
  <si>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</si>
  <si>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</si>
  <si>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</si>
  <si>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</si>
  <si>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</si>
  <si>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</si>
  <si>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</si>
  <si>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</si>
  <si>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</si>
  <si>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</si>
  <si>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</si>
  <si>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</si>
  <si>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</si>
  <si>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</si>
  <si>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</si>
  <si>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</si>
  <si>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</si>
  <si>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</si>
  <si>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</si>
  <si>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</si>
  <si>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</si>
  <si>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</si>
  <si>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</si>
  <si>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</si>
  <si>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</si>
  <si>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</si>
  <si>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</si>
  <si>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</si>
  <si>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</si>
  <si>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</si>
  <si>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</si>
  <si>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</si>
  <si>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</si>
  <si>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</si>
  <si>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</si>
  <si>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</si>
  <si>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</si>
  <si>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</si>
  <si>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</si>
  <si>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</si>
  <si>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</si>
  <si>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</si>
  <si>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</si>
  <si>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</si>
  <si>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</si>
  <si>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</si>
  <si>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</si>
  <si>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</si>
  <si>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</si>
  <si>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</si>
  <si>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</si>
  <si>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</si>
  <si>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</si>
  <si>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</si>
  <si>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</si>
  <si>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</si>
  <si>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</si>
  <si>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</si>
  <si>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</si>
  <si>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</si>
  <si>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</si>
  <si>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</si>
  <si>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</si>
  <si>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</si>
  <si>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</si>
  <si>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</si>
  <si>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</si>
  <si>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</si>
  <si>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</si>
  <si>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</si>
  <si>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</si>
  <si>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</si>
  <si>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</si>
  <si>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</si>
  <si>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</si>
  <si>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</si>
  <si>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</si>
  <si>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</si>
  <si>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</si>
  <si>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</si>
  <si>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</si>
  <si>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</si>
  <si>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</si>
  <si>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</si>
  <si>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</si>
  <si>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</si>
  <si>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</si>
  <si>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</si>
  <si>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</si>
  <si>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</si>
  <si>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</si>
  <si>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</si>
  <si>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</si>
  <si>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</si>
  <si>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</si>
  <si>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</si>
  <si>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</si>
  <si>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</si>
  <si>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</si>
  <si>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</si>
  <si>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</si>
  <si>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</si>
  <si>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</si>
  <si>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</si>
  <si>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</si>
  <si>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</si>
  <si>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</si>
  <si>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</si>
  <si>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</si>
  <si>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</si>
  <si>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</si>
  <si>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</si>
  <si>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</si>
  <si>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</si>
  <si>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</si>
  <si>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</si>
  <si>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</si>
  <si>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</si>
  <si>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</si>
  <si>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</si>
  <si>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</si>
  <si>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</si>
  <si>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</si>
  <si>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</si>
  <si>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</si>
  <si>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</si>
  <si>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</si>
  <si>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</si>
  <si>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</si>
  <si>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</si>
  <si>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</si>
  <si>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</si>
  <si>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</si>
  <si>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</si>
  <si>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</si>
  <si>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</si>
  <si>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</si>
  <si>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</si>
  <si>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</si>
  <si>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</si>
  <si>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</si>
  <si>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</si>
  <si>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</si>
  <si>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</si>
  <si>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</si>
  <si>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</si>
  <si>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</si>
  <si>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</si>
  <si>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</si>
  <si>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</si>
  <si>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</si>
  <si>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</si>
  <si>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</si>
  <si>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</si>
  <si>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</si>
  <si>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</si>
  <si>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</si>
  <si>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</si>
  <si>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</si>
  <si>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</si>
  <si>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</si>
  <si>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</si>
  <si>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</si>
  <si>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</si>
  <si>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</si>
  <si>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</si>
  <si>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</si>
  <si>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</si>
  <si>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</si>
  <si>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</si>
  <si>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</si>
  <si>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</si>
  <si>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</si>
  <si>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</si>
  <si>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</si>
  <si>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</si>
  <si>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</si>
  <si>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</si>
  <si>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</si>
  <si>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</si>
  <si>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</si>
  <si>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</si>
  <si>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</si>
  <si>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</si>
  <si>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</si>
  <si>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</si>
  <si>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</si>
  <si>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</si>
  <si>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</si>
  <si>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</si>
  <si>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</si>
  <si>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</si>
  <si>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</si>
  <si>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</si>
  <si>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</si>
  <si>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</si>
  <si>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</si>
  <si>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</si>
  <si>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</si>
  <si>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</si>
  <si>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</si>
  <si>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</si>
  <si>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</si>
  <si>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</si>
  <si>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</si>
  <si>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</si>
  <si>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</si>
  <si>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</si>
  <si>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</si>
  <si>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</si>
  <si>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</si>
  <si>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</si>
  <si>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</si>
  <si>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</si>
  <si>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</si>
  <si>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</si>
  <si>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</si>
  <si>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</si>
  <si>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</si>
  <si>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</si>
  <si>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</si>
  <si>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</si>
  <si>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</si>
  <si>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</si>
  <si>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</si>
  <si>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</si>
  <si>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</si>
  <si>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</si>
  <si>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</si>
  <si>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</si>
  <si>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</si>
  <si>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</si>
  <si>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</si>
  <si>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</si>
  <si>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</si>
  <si>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</si>
  <si>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</si>
  <si>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</si>
  <si>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</si>
  <si>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</si>
  <si>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</si>
  <si>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</si>
  <si>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</si>
  <si>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</si>
  <si>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</si>
  <si>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</si>
  <si>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</si>
  <si>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</si>
  <si>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</si>
  <si>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</si>
  <si>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</si>
  <si>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</si>
  <si>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</si>
  <si>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</si>
  <si>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</si>
  <si>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</si>
  <si>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</si>
  <si>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</si>
  <si>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</si>
  <si>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</si>
  <si>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</si>
  <si>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</si>
  <si>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</si>
  <si>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</si>
  <si>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</si>
  <si>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</si>
  <si>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</si>
  <si>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</si>
  <si>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</si>
  <si>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</si>
  <si>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</si>
  <si>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</si>
  <si>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</si>
  <si>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</si>
  <si>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</si>
  <si>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</si>
  <si>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</si>
  <si>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</si>
  <si>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</si>
  <si>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</si>
  <si>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</si>
  <si>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</si>
  <si>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</si>
  <si>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</si>
  <si>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</si>
  <si>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</si>
  <si>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</si>
  <si>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</si>
  <si>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</si>
  <si>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</si>
  <si>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</si>
  <si>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</si>
  <si>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</si>
  <si>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</si>
  <si>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</si>
  <si>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</si>
  <si>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</si>
  <si>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</si>
  <si>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</si>
  <si>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</si>
  <si>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</si>
  <si>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</si>
  <si>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</si>
  <si>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</si>
  <si>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</si>
  <si>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</si>
  <si>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</si>
  <si>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</si>
  <si>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</si>
  <si>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</si>
  <si>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</si>
  <si>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</si>
  <si>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</si>
  <si>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</si>
  <si>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</si>
  <si>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</si>
  <si>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</si>
  <si>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</si>
  <si>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</si>
  <si>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</si>
  <si>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</si>
  <si>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</si>
  <si>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</si>
  <si>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</si>
  <si>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</si>
  <si>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</si>
  <si>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</si>
  <si>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</si>
  <si>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</si>
  <si>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</si>
  <si>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</si>
  <si>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</si>
  <si>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</si>
  <si>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</si>
  <si>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</si>
  <si>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</si>
  <si>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</si>
  <si>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</si>
  <si>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</si>
  <si>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</si>
  <si>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</si>
  <si>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</si>
  <si>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</si>
  <si>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</si>
  <si>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</si>
  <si>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</si>
  <si>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</si>
  <si>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</si>
  <si>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</si>
  <si>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</si>
  <si>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</si>
  <si>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</si>
  <si>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</si>
  <si>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</si>
  <si>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</si>
  <si>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</si>
  <si>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</si>
  <si>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</si>
  <si>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</si>
  <si>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</si>
  <si>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</si>
  <si>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</si>
  <si>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</si>
  <si>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</si>
  <si>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</si>
  <si>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</si>
  <si>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</si>
  <si>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</si>
  <si>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</si>
  <si>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</si>
  <si>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</si>
  <si>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</si>
  <si>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</si>
  <si>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</si>
  <si>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</si>
  <si>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</si>
  <si>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</si>
  <si>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</si>
  <si>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</si>
  <si>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</si>
  <si>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</si>
  <si>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</si>
  <si>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</si>
  <si>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</si>
  <si>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</si>
  <si>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</si>
  <si>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</si>
  <si>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</si>
  <si>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</si>
  <si>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</si>
  <si>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</si>
  <si>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</si>
  <si>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</si>
  <si>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</si>
  <si>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</si>
  <si>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</si>
  <si>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</si>
  <si>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</si>
  <si>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</si>
  <si>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</si>
  <si>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</si>
  <si>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</si>
  <si>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</si>
  <si>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</si>
  <si>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</si>
  <si>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</si>
  <si>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</si>
  <si>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</si>
  <si>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</si>
  <si>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AYAGON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</si>
  <si>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</si>
  <si>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</si>
  <si>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</si>
  <si>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</si>
  <si>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</si>
  <si>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</si>
  <si>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</si>
  <si>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NIPLE TUERCA 11/2" GALVA. BSP TUPY</t>
  </si>
  <si>
    <t>UNION AMERICANA 11/2" GALVA. BSP TUPY</t>
  </si>
  <si>
    <t xml:space="preserve">COPLAS GALVA. 11/2" BSP </t>
  </si>
  <si>
    <t>VALVULA BOLA 11/2" BSP GENEBRE</t>
  </si>
  <si>
    <t>UNION AMERICANA 2" GALVA. BSP TUPY</t>
  </si>
  <si>
    <t>NIPLE TUERCA 2" GALVA. BSP TUPY</t>
  </si>
  <si>
    <t xml:space="preserve">COPLAS GALVA. 2" BSP </t>
  </si>
  <si>
    <t>VALVULA BOLA 2" BSP GENEBRE</t>
  </si>
  <si>
    <t>UNION AMERICANA 3" GALVA. BSP TUPY</t>
  </si>
  <si>
    <t>COPLAS GALVA. 3" BSP TUPY</t>
  </si>
  <si>
    <t>NIPLE TUERCA 3" GALVA. BSP TUPY</t>
  </si>
  <si>
    <t>VALVULA BOLA 3" BSP GENEBRE</t>
  </si>
  <si>
    <t>CODO GALVA. 11/2" BSP TUPY</t>
  </si>
  <si>
    <t>CODO GALVA. 2" BSP TUPY</t>
  </si>
  <si>
    <t>CODO GALVA. 3" BSP TUPY</t>
  </si>
  <si>
    <t>ENTREGA INMEDIATA</t>
  </si>
  <si>
    <t>GABRIEL CUCOCH</t>
  </si>
  <si>
    <t>SANDRA MERIÑO</t>
  </si>
  <si>
    <t>SIPA</t>
  </si>
  <si>
    <t>MARTINEZ</t>
  </si>
  <si>
    <t>ATTEX</t>
  </si>
  <si>
    <t>x metro</t>
  </si>
  <si>
    <t>tira</t>
  </si>
  <si>
    <t>CAÑERIA GALVA. 11/2" BSP 6 metros</t>
  </si>
  <si>
    <t>CAÑERIA GALVA. 2" BSP 6 metros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</si>
</sst>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  <numFmt numFmtId="16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4" fillId="33" borderId="11" xfId="0" applyFont="1" applyFill="1" applyBorder="1" applyAlignment="1" applyProtection="1">
      <alignment vertical="top" wrapText="1"/>
      <protection locked="0"/>
    </xf>
    <xf numFmtId="0" fontId="44" fillId="33" borderId="11" xfId="0" applyFont="1" applyFill="1" applyBorder="1" applyAlignment="1" applyProtection="1">
      <alignment horizontal="center" vertical="top" wrapText="1"/>
      <protection locked="0"/>
    </xf>
    <xf numFmtId="0" fontId="44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5" fillId="33" borderId="14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left" vertical="center" wrapText="1"/>
      <protection locked="0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164" fontId="45" fillId="33" borderId="0" xfId="0" applyNumberFormat="1" applyFont="1" applyFill="1" applyBorder="1" applyAlignment="1" applyProtection="1">
      <alignment horizontal="center" vertical="center"/>
      <protection locked="0"/>
    </xf>
    <xf numFmtId="14" fontId="46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5" fillId="0" borderId="19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20" xfId="0" applyFont="1" applyFill="1" applyBorder="1" applyAlignment="1" applyProtection="1">
      <alignment horizontal="center"/>
      <protection locked="0"/>
    </xf>
    <xf numFmtId="0" fontId="45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7" fillId="0" borderId="0" xfId="0" applyFont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  <xf numFmtId="0" fontId="47" fillId="0" borderId="22" xfId="0" applyFont="1" applyBorder="1" applyAlignment="1" applyProtection="1">
      <alignment/>
      <protection locked="0"/>
    </xf>
    <xf numFmtId="0" fontId="47" fillId="0" borderId="23" xfId="0" applyFont="1" applyBorder="1" applyAlignment="1" applyProtection="1">
      <alignment/>
      <protection locked="0"/>
    </xf>
    <xf numFmtId="0" fontId="45" fillId="33" borderId="24" xfId="0" applyFont="1" applyFill="1" applyBorder="1" applyAlignment="1" applyProtection="1">
      <alignment/>
      <protection locked="0"/>
    </xf>
    <xf numFmtId="3" fontId="4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25" xfId="0" applyFont="1" applyFill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8" fillId="33" borderId="12" xfId="0" applyFont="1" applyFill="1" applyBorder="1" applyAlignment="1" applyProtection="1">
      <alignment/>
      <protection locked="0"/>
    </xf>
    <xf numFmtId="0" fontId="48" fillId="33" borderId="26" xfId="0" applyFont="1" applyFill="1" applyBorder="1" applyAlignment="1" applyProtection="1">
      <alignment horizontal="right" vertical="center"/>
      <protection locked="0"/>
    </xf>
    <xf numFmtId="0" fontId="48" fillId="33" borderId="11" xfId="0" applyFont="1" applyFill="1" applyBorder="1" applyAlignment="1" applyProtection="1">
      <alignment horizontal="right" vertical="center"/>
      <protection locked="0"/>
    </xf>
    <xf numFmtId="0" fontId="48" fillId="33" borderId="27" xfId="0" applyFont="1" applyFill="1" applyBorder="1" applyAlignment="1" applyProtection="1">
      <alignment horizontal="right"/>
      <protection locked="0"/>
    </xf>
    <xf numFmtId="1" fontId="48" fillId="33" borderId="28" xfId="0" applyNumberFormat="1" applyFont="1" applyFill="1" applyBorder="1" applyAlignment="1" applyProtection="1">
      <alignment horizontal="center"/>
      <protection/>
    </xf>
    <xf numFmtId="0" fontId="48" fillId="33" borderId="14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left" vertical="center"/>
      <protection locked="0"/>
    </xf>
    <xf numFmtId="0" fontId="48" fillId="33" borderId="15" xfId="0" applyFont="1" applyFill="1" applyBorder="1" applyAlignment="1" applyProtection="1">
      <alignment horizontal="right"/>
      <protection locked="0"/>
    </xf>
    <xf numFmtId="9" fontId="48" fillId="33" borderId="29" xfId="0" applyNumberFormat="1" applyFont="1" applyFill="1" applyBorder="1" applyAlignment="1" applyProtection="1">
      <alignment horizontal="right" vertical="center"/>
      <protection locked="0"/>
    </xf>
    <xf numFmtId="9" fontId="48" fillId="33" borderId="0" xfId="0" applyNumberFormat="1" applyFont="1" applyFill="1" applyBorder="1" applyAlignment="1" applyProtection="1">
      <alignment horizontal="right" vertical="center"/>
      <protection locked="0"/>
    </xf>
    <xf numFmtId="9" fontId="48" fillId="33" borderId="19" xfId="0" applyNumberFormat="1" applyFont="1" applyFill="1" applyBorder="1" applyAlignment="1" applyProtection="1">
      <alignment horizontal="center" vertical="center"/>
      <protection locked="0"/>
    </xf>
    <xf numFmtId="1" fontId="48" fillId="33" borderId="30" xfId="0" applyNumberFormat="1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 applyProtection="1">
      <alignment/>
      <protection locked="0"/>
    </xf>
    <xf numFmtId="0" fontId="48" fillId="33" borderId="29" xfId="0" applyFont="1" applyFill="1" applyBorder="1" applyAlignment="1" applyProtection="1">
      <alignment horizontal="right" vertical="center"/>
      <protection locked="0"/>
    </xf>
    <xf numFmtId="0" fontId="48" fillId="33" borderId="19" xfId="0" applyFont="1" applyFill="1" applyBorder="1" applyAlignment="1" applyProtection="1">
      <alignment horizontal="right"/>
      <protection locked="0"/>
    </xf>
    <xf numFmtId="0" fontId="48" fillId="33" borderId="31" xfId="0" applyFont="1" applyFill="1" applyBorder="1" applyAlignment="1" applyProtection="1">
      <alignment/>
      <protection locked="0"/>
    </xf>
    <xf numFmtId="0" fontId="48" fillId="33" borderId="32" xfId="0" applyFont="1" applyFill="1" applyBorder="1" applyAlignment="1" applyProtection="1">
      <alignment horizontal="right" vertical="center"/>
      <protection locked="0"/>
    </xf>
    <xf numFmtId="0" fontId="48" fillId="33" borderId="24" xfId="0" applyFont="1" applyFill="1" applyBorder="1" applyAlignment="1" applyProtection="1">
      <alignment horizontal="right" vertical="center"/>
      <protection locked="0"/>
    </xf>
    <xf numFmtId="0" fontId="48" fillId="33" borderId="33" xfId="0" applyFont="1" applyFill="1" applyBorder="1" applyAlignment="1" applyProtection="1">
      <alignment horizontal="right"/>
      <protection locked="0"/>
    </xf>
    <xf numFmtId="1" fontId="48" fillId="33" borderId="34" xfId="0" applyNumberFormat="1" applyFont="1" applyFill="1" applyBorder="1" applyAlignment="1" applyProtection="1">
      <alignment horizontal="center"/>
      <protection/>
    </xf>
    <xf numFmtId="165" fontId="50" fillId="0" borderId="13" xfId="45" applyNumberFormat="1" applyFont="1" applyFill="1" applyBorder="1" applyAlignment="1" applyProtection="1">
      <alignment horizontal="center" vertical="center"/>
      <protection locked="0"/>
    </xf>
    <xf numFmtId="0" fontId="35" fillId="0" borderId="0" xfId="45" applyAlignment="1">
      <alignment/>
    </xf>
    <xf numFmtId="0" fontId="11" fillId="33" borderId="1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166" fontId="12" fillId="33" borderId="12" xfId="0" applyNumberFormat="1" applyFont="1" applyFill="1" applyBorder="1" applyAlignment="1" applyProtection="1">
      <alignment horizontal="left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166" fontId="12" fillId="33" borderId="0" xfId="0" applyNumberFormat="1" applyFont="1" applyFill="1" applyBorder="1" applyAlignment="1" applyProtection="1">
      <alignment/>
      <protection/>
    </xf>
    <xf numFmtId="0" fontId="12" fillId="33" borderId="15" xfId="45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164" fontId="12" fillId="33" borderId="15" xfId="0" applyNumberFormat="1" applyFont="1" applyFill="1" applyBorder="1" applyAlignment="1" applyProtection="1">
      <alignment horizontal="left" vertic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2" fillId="33" borderId="24" xfId="0" applyFont="1" applyFill="1" applyBorder="1" applyAlignment="1" applyProtection="1">
      <alignment/>
      <protection locked="0"/>
    </xf>
    <xf numFmtId="164" fontId="12" fillId="33" borderId="31" xfId="0" applyNumberFormat="1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center"/>
      <protection locked="0"/>
    </xf>
    <xf numFmtId="0" fontId="11" fillId="33" borderId="26" xfId="0" applyFont="1" applyFill="1" applyBorder="1" applyAlignment="1" applyProtection="1">
      <alignment horizontal="center"/>
      <protection locked="0"/>
    </xf>
    <xf numFmtId="0" fontId="11" fillId="33" borderId="36" xfId="0" applyFont="1" applyFill="1" applyBorder="1" applyAlignment="1" applyProtection="1">
      <alignment horizontal="center"/>
      <protection locked="0"/>
    </xf>
    <xf numFmtId="0" fontId="11" fillId="33" borderId="27" xfId="0" applyFont="1" applyFill="1" applyBorder="1" applyAlignment="1" applyProtection="1">
      <alignment horizontal="center"/>
      <protection locked="0"/>
    </xf>
    <xf numFmtId="0" fontId="11" fillId="33" borderId="28" xfId="0" applyFont="1" applyFill="1" applyBorder="1" applyAlignment="1" applyProtection="1">
      <alignment horizontal="center"/>
      <protection locked="0"/>
    </xf>
    <xf numFmtId="0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35" xfId="0" applyNumberFormat="1" applyFont="1" applyFill="1" applyBorder="1" applyAlignment="1" applyProtection="1">
      <alignment horizontal="center"/>
      <protection/>
    </xf>
    <xf numFmtId="166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12" xfId="0" applyNumberFormat="1" applyFont="1" applyFill="1" applyBorder="1" applyAlignment="1" applyProtection="1">
      <alignment horizontal="center"/>
      <protection/>
    </xf>
    <xf numFmtId="0" fontId="11" fillId="33" borderId="37" xfId="0" applyNumberFormat="1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37" xfId="0" applyFont="1" applyFill="1" applyBorder="1" applyAlignment="1" applyProtection="1">
      <alignment horizontal="center"/>
      <protection locked="0"/>
    </xf>
    <xf numFmtId="0" fontId="11" fillId="33" borderId="37" xfId="0" applyFont="1" applyFill="1" applyBorder="1" applyAlignment="1" applyProtection="1">
      <alignment/>
      <protection locked="0"/>
    </xf>
    <xf numFmtId="166" fontId="11" fillId="33" borderId="37" xfId="0" applyNumberFormat="1" applyFont="1" applyFill="1" applyBorder="1" applyAlignment="1" applyProtection="1">
      <alignment horizontal="center"/>
      <protection/>
    </xf>
    <xf numFmtId="166" fontId="11" fillId="33" borderId="37" xfId="0" applyNumberFormat="1" applyFont="1" applyFill="1" applyBorder="1" applyAlignment="1" applyProtection="1">
      <alignment horizontal="center"/>
      <protection locked="0"/>
    </xf>
    <xf numFmtId="166" fontId="11" fillId="33" borderId="15" xfId="0" applyNumberFormat="1" applyFont="1" applyFill="1" applyBorder="1" applyAlignment="1" applyProtection="1">
      <alignment horizont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1" fillId="33" borderId="31" xfId="0" applyFont="1" applyFill="1" applyBorder="1" applyAlignment="1" applyProtection="1">
      <alignment/>
      <protection locked="0"/>
    </xf>
    <xf numFmtId="166" fontId="11" fillId="33" borderId="38" xfId="0" applyNumberFormat="1" applyFont="1" applyFill="1" applyBorder="1" applyAlignment="1" applyProtection="1">
      <alignment horizontal="center"/>
      <protection/>
    </xf>
    <xf numFmtId="166" fontId="11" fillId="33" borderId="38" xfId="0" applyNumberFormat="1" applyFont="1" applyFill="1" applyBorder="1" applyAlignment="1" applyProtection="1">
      <alignment horizontal="center"/>
      <protection locked="0"/>
    </xf>
    <xf numFmtId="166" fontId="11" fillId="33" borderId="31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left"/>
      <protection locked="0"/>
    </xf>
    <xf numFmtId="0" fontId="11" fillId="33" borderId="0" xfId="0" applyFont="1" applyFill="1" applyAlignment="1">
      <alignment/>
    </xf>
    <xf numFmtId="0" fontId="11" fillId="33" borderId="39" xfId="0" applyFont="1" applyFill="1" applyBorder="1" applyAlignment="1" applyProtection="1">
      <alignment horizontal="center"/>
      <protection locked="0"/>
    </xf>
    <xf numFmtId="0" fontId="11" fillId="33" borderId="40" xfId="0" applyFont="1" applyFill="1" applyBorder="1" applyAlignment="1" applyProtection="1">
      <alignment/>
      <protection locked="0"/>
    </xf>
    <xf numFmtId="0" fontId="11" fillId="33" borderId="41" xfId="0" applyFont="1" applyFill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1" fillId="33" borderId="12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166" fontId="12" fillId="33" borderId="0" xfId="0" applyNumberFormat="1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0" fontId="39" fillId="0" borderId="0" xfId="0" applyNumberFormat="1" applyFont="1" applyAlignment="1" applyProtection="1">
      <alignment horizontal="left"/>
      <protection locked="0"/>
    </xf>
    <xf numFmtId="0" fontId="47" fillId="0" borderId="0" xfId="0" applyNumberFormat="1" applyFont="1" applyAlignment="1" applyProtection="1">
      <alignment horizontal="left"/>
      <protection locked="0"/>
    </xf>
    <xf numFmtId="1" fontId="47" fillId="0" borderId="0" xfId="0" applyNumberFormat="1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0">
      <selection activeCell="C17" sqref="C17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4">
        <v>2888</v>
      </c>
      <c r="K2" s="7"/>
      <c r="L2" s="7"/>
    </row>
    <row r="3" spans="2:12" ht="7.5" customHeight="1" thickBot="1">
      <c r="B3" s="14"/>
      <c r="C3" s="15"/>
      <c r="D3" s="33"/>
      <c r="E3" s="15"/>
      <c r="F3" s="16"/>
      <c r="G3" s="17"/>
      <c r="H3" s="17"/>
      <c r="I3" s="18"/>
      <c r="J3" s="19"/>
      <c r="K3" s="7"/>
      <c r="L3" s="7"/>
    </row>
    <row r="4" spans="2:11" ht="15">
      <c r="B4" s="66" t="s">
        <v>6</v>
      </c>
      <c r="C4" s="67"/>
      <c r="D4" s="107"/>
      <c r="E4" s="67" t="s">
        <v>12</v>
      </c>
      <c r="F4" s="68"/>
      <c r="G4" s="68"/>
      <c r="H4" s="69"/>
      <c r="I4" s="67" t="s">
        <v>9</v>
      </c>
      <c r="J4" s="70"/>
      <c r="K4" s="20"/>
    </row>
    <row r="5" spans="2:11" ht="15">
      <c r="B5" s="71"/>
      <c r="C5" s="72"/>
      <c r="D5" s="73"/>
      <c r="E5" s="117"/>
      <c r="F5" s="117"/>
      <c r="G5" s="117"/>
      <c r="H5" s="117"/>
      <c r="I5" s="117"/>
      <c r="J5" s="118"/>
      <c r="K5" s="20"/>
    </row>
    <row r="6" spans="2:10" ht="17.25" customHeight="1">
      <c r="B6" s="71" t="s">
        <v>27</v>
      </c>
      <c r="C6" s="72"/>
      <c r="D6" s="74" t="s">
        <v>629</v>
      </c>
      <c r="E6" s="72" t="s">
        <v>7</v>
      </c>
      <c r="F6" s="117"/>
      <c r="G6" s="117"/>
      <c r="H6" s="117"/>
      <c r="I6" s="75"/>
      <c r="J6" s="76"/>
    </row>
    <row r="7" spans="2:10" ht="15">
      <c r="B7" s="71" t="s">
        <v>25</v>
      </c>
      <c r="C7" s="72"/>
      <c r="D7" s="74"/>
      <c r="E7" s="72" t="s">
        <v>8</v>
      </c>
      <c r="F7" s="117" t="s">
        <v>29</v>
      </c>
      <c r="G7" s="117"/>
      <c r="H7" s="117"/>
      <c r="I7" s="72" t="s">
        <v>26</v>
      </c>
      <c r="J7" s="77" t="s">
        <v>628</v>
      </c>
    </row>
    <row r="8" spans="2:12" ht="15.75" thickBot="1">
      <c r="B8" s="115" t="s">
        <v>28</v>
      </c>
      <c r="C8" s="116"/>
      <c r="D8" s="74" t="s">
        <v>607</v>
      </c>
      <c r="E8" s="72" t="s">
        <v>11</v>
      </c>
      <c r="F8" s="117" t="s">
        <v>627</v>
      </c>
      <c r="G8" s="117"/>
      <c r="H8" s="117"/>
      <c r="I8" s="72" t="s">
        <v>14</v>
      </c>
      <c r="J8" s="78">
        <f ca="1">TODAY()</f>
        <v>42227</v>
      </c>
      <c r="K8" s="20"/>
      <c r="L8" s="20"/>
    </row>
    <row r="9" spans="2:18" ht="16.5" thickBot="1" thickTop="1">
      <c r="B9" s="79"/>
      <c r="C9" s="80"/>
      <c r="D9" s="81"/>
      <c r="E9" s="80"/>
      <c r="F9" s="81"/>
      <c r="G9" s="81"/>
      <c r="H9" s="81"/>
      <c r="I9" s="80"/>
      <c r="J9" s="82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3" t="s">
        <v>1</v>
      </c>
      <c r="C10" s="109" t="s">
        <v>24</v>
      </c>
      <c r="D10" s="110"/>
      <c r="E10" s="111"/>
      <c r="F10" s="84" t="s">
        <v>0</v>
      </c>
      <c r="G10" s="85" t="s">
        <v>23</v>
      </c>
      <c r="H10" s="85" t="s">
        <v>15</v>
      </c>
      <c r="I10" s="86" t="s">
        <v>13</v>
      </c>
      <c r="J10" s="87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8">
        <v>1</v>
      </c>
      <c r="C11" s="112" t="s">
        <v>611</v>
      </c>
      <c r="D11" s="113"/>
      <c r="E11" s="114"/>
      <c r="F11" s="83">
        <v>20</v>
      </c>
      <c r="G11" s="83" t="s">
        <v>23</v>
      </c>
      <c r="H11" s="89">
        <f>+R11</f>
        <v>1316.6999999999998</v>
      </c>
      <c r="I11" s="90">
        <v>0</v>
      </c>
      <c r="J11" s="91">
        <f aca="true" t="shared" si="0" ref="J11:J28">F11*H11*(1-I11/100)</f>
        <v>26333.999999999996</v>
      </c>
      <c r="K11" s="28" t="s">
        <v>630</v>
      </c>
      <c r="L11" s="29">
        <v>990</v>
      </c>
      <c r="M11" s="29">
        <f>+L11*(1-0.05)</f>
        <v>940.5</v>
      </c>
      <c r="N11" s="29"/>
      <c r="O11" s="29"/>
      <c r="P11" s="30">
        <v>1.4</v>
      </c>
      <c r="Q11" s="121">
        <f>+M11</f>
        <v>940.5</v>
      </c>
      <c r="R11" s="34">
        <f>Q11*P11</f>
        <v>1316.6999999999998</v>
      </c>
    </row>
    <row r="12" spans="2:18" ht="15">
      <c r="B12" s="92">
        <v>2</v>
      </c>
      <c r="C12" s="93" t="s">
        <v>612</v>
      </c>
      <c r="D12" s="94"/>
      <c r="E12" s="95"/>
      <c r="F12" s="96">
        <v>10</v>
      </c>
      <c r="G12" s="96" t="s">
        <v>23</v>
      </c>
      <c r="H12" s="98">
        <f>+R12</f>
        <v>18194.399999999998</v>
      </c>
      <c r="I12" s="99">
        <v>0</v>
      </c>
      <c r="J12" s="100">
        <f t="shared" si="0"/>
        <v>181943.99999999997</v>
      </c>
      <c r="K12" s="28" t="s">
        <v>630</v>
      </c>
      <c r="L12" s="29">
        <v>13680</v>
      </c>
      <c r="M12" s="29">
        <f>+L12*(1-0.05)</f>
        <v>12996</v>
      </c>
      <c r="N12" s="29"/>
      <c r="O12" s="29"/>
      <c r="P12" s="30">
        <v>1.4</v>
      </c>
      <c r="Q12" s="121">
        <f>+M12</f>
        <v>12996</v>
      </c>
      <c r="R12" s="34">
        <f aca="true" t="shared" si="1" ref="R12:R28">Q12*P12</f>
        <v>18194.399999999998</v>
      </c>
    </row>
    <row r="13" spans="2:18" ht="15">
      <c r="B13" s="92">
        <v>3</v>
      </c>
      <c r="C13" s="93" t="s">
        <v>613</v>
      </c>
      <c r="D13" s="108"/>
      <c r="E13" s="95"/>
      <c r="F13" s="96">
        <v>10</v>
      </c>
      <c r="G13" s="96" t="s">
        <v>23</v>
      </c>
      <c r="H13" s="98">
        <f aca="true" t="shared" si="2" ref="H13:H27">+R13</f>
        <v>1584.03</v>
      </c>
      <c r="I13" s="99">
        <v>0</v>
      </c>
      <c r="J13" s="100">
        <f t="shared" si="0"/>
        <v>15840.3</v>
      </c>
      <c r="K13" s="28" t="s">
        <v>630</v>
      </c>
      <c r="L13" s="29">
        <v>1191</v>
      </c>
      <c r="M13" s="29">
        <f>+L13*(1-0.05)</f>
        <v>1131.45</v>
      </c>
      <c r="N13" s="29"/>
      <c r="O13" s="29"/>
      <c r="P13" s="30">
        <v>1.4</v>
      </c>
      <c r="Q13" s="121">
        <f>+M13</f>
        <v>1131.45</v>
      </c>
      <c r="R13" s="34">
        <f t="shared" si="1"/>
        <v>1584.03</v>
      </c>
    </row>
    <row r="14" spans="2:18" ht="15">
      <c r="B14" s="92">
        <v>4</v>
      </c>
      <c r="C14" s="93" t="s">
        <v>614</v>
      </c>
      <c r="D14" s="94"/>
      <c r="E14" s="95"/>
      <c r="F14" s="96">
        <v>15</v>
      </c>
      <c r="G14" s="96" t="s">
        <v>23</v>
      </c>
      <c r="H14" s="98">
        <f t="shared" si="2"/>
        <v>10486</v>
      </c>
      <c r="I14" s="99">
        <v>0</v>
      </c>
      <c r="J14" s="100">
        <f t="shared" si="0"/>
        <v>157290</v>
      </c>
      <c r="K14" s="119" t="s">
        <v>631</v>
      </c>
      <c r="L14" s="29">
        <v>7490</v>
      </c>
      <c r="M14" s="29"/>
      <c r="N14" s="29"/>
      <c r="O14" s="29"/>
      <c r="P14" s="30">
        <v>1.4</v>
      </c>
      <c r="Q14" s="121">
        <f aca="true" t="shared" si="3" ref="Q12:Q27">+L14</f>
        <v>7490</v>
      </c>
      <c r="R14" s="34">
        <f t="shared" si="1"/>
        <v>10486</v>
      </c>
    </row>
    <row r="15" spans="2:18" ht="15">
      <c r="B15" s="92">
        <v>5</v>
      </c>
      <c r="C15" s="93" t="s">
        <v>634</v>
      </c>
      <c r="D15" s="94"/>
      <c r="E15" s="95"/>
      <c r="F15" s="96">
        <v>8</v>
      </c>
      <c r="G15" s="96" t="s">
        <v>633</v>
      </c>
      <c r="H15" s="98">
        <f t="shared" si="2"/>
        <v>33574.799999999996</v>
      </c>
      <c r="I15" s="99">
        <v>0</v>
      </c>
      <c r="J15" s="100">
        <f t="shared" si="0"/>
        <v>268598.39999999997</v>
      </c>
      <c r="K15" s="120" t="s">
        <v>603</v>
      </c>
      <c r="L15" s="29">
        <f>+M15*6</f>
        <v>23982</v>
      </c>
      <c r="M15" s="29">
        <v>3997</v>
      </c>
      <c r="N15" s="29" t="s">
        <v>632</v>
      </c>
      <c r="O15" s="29"/>
      <c r="P15" s="30">
        <v>1.4</v>
      </c>
      <c r="Q15" s="121">
        <f t="shared" si="3"/>
        <v>23982</v>
      </c>
      <c r="R15" s="34">
        <f t="shared" si="1"/>
        <v>33574.799999999996</v>
      </c>
    </row>
    <row r="16" spans="2:18" ht="15">
      <c r="B16" s="92">
        <v>6</v>
      </c>
      <c r="C16" s="93" t="s">
        <v>635</v>
      </c>
      <c r="D16" s="108"/>
      <c r="E16" s="108"/>
      <c r="F16" s="96">
        <v>5</v>
      </c>
      <c r="G16" s="96" t="s">
        <v>633</v>
      </c>
      <c r="H16" s="98">
        <f t="shared" si="2"/>
        <v>46704</v>
      </c>
      <c r="I16" s="99">
        <v>0</v>
      </c>
      <c r="J16" s="100">
        <f t="shared" si="0"/>
        <v>233520</v>
      </c>
      <c r="K16" s="120" t="s">
        <v>603</v>
      </c>
      <c r="L16" s="29">
        <f>+M16*6</f>
        <v>33360</v>
      </c>
      <c r="M16" s="29">
        <v>5560</v>
      </c>
      <c r="N16" s="29" t="s">
        <v>632</v>
      </c>
      <c r="O16" s="29"/>
      <c r="P16" s="30">
        <v>1.4</v>
      </c>
      <c r="Q16" s="121">
        <f t="shared" si="3"/>
        <v>33360</v>
      </c>
      <c r="R16" s="34">
        <f t="shared" si="1"/>
        <v>46704</v>
      </c>
    </row>
    <row r="17" spans="2:18" ht="15">
      <c r="B17" s="92">
        <v>7</v>
      </c>
      <c r="C17" s="108" t="s">
        <v>615</v>
      </c>
      <c r="D17" s="94"/>
      <c r="E17" s="95"/>
      <c r="F17" s="96">
        <v>10</v>
      </c>
      <c r="G17" s="96" t="s">
        <v>23</v>
      </c>
      <c r="H17" s="98">
        <f t="shared" si="2"/>
        <v>18194.399999999998</v>
      </c>
      <c r="I17" s="99">
        <v>0</v>
      </c>
      <c r="J17" s="100">
        <f t="shared" si="0"/>
        <v>181943.99999999997</v>
      </c>
      <c r="K17" s="28" t="s">
        <v>630</v>
      </c>
      <c r="L17" s="29">
        <v>13680</v>
      </c>
      <c r="M17" s="29">
        <f>+L17*(1-0.05)</f>
        <v>12996</v>
      </c>
      <c r="N17" s="29"/>
      <c r="O17" s="29"/>
      <c r="P17" s="30">
        <v>1.4</v>
      </c>
      <c r="Q17" s="121">
        <f>+M17</f>
        <v>12996</v>
      </c>
      <c r="R17" s="34">
        <f t="shared" si="1"/>
        <v>18194.399999999998</v>
      </c>
    </row>
    <row r="18" spans="2:18" ht="15">
      <c r="B18" s="92">
        <v>8</v>
      </c>
      <c r="C18" s="93" t="s">
        <v>616</v>
      </c>
      <c r="D18" s="94"/>
      <c r="E18" s="95"/>
      <c r="F18" s="96">
        <v>10</v>
      </c>
      <c r="G18" s="96" t="s">
        <v>23</v>
      </c>
      <c r="H18" s="98">
        <f t="shared" si="2"/>
        <v>2416.6099999999997</v>
      </c>
      <c r="I18" s="99">
        <v>0</v>
      </c>
      <c r="J18" s="100">
        <f t="shared" si="0"/>
        <v>24166.1</v>
      </c>
      <c r="K18" s="28" t="s">
        <v>630</v>
      </c>
      <c r="L18" s="29">
        <v>1817</v>
      </c>
      <c r="M18" s="29">
        <f>+L18*(1-0.05)</f>
        <v>1726.1499999999999</v>
      </c>
      <c r="N18" s="29"/>
      <c r="O18" s="29"/>
      <c r="P18" s="30">
        <v>1.4</v>
      </c>
      <c r="Q18" s="121">
        <f>+M18</f>
        <v>1726.1499999999999</v>
      </c>
      <c r="R18" s="34">
        <f t="shared" si="1"/>
        <v>2416.6099999999997</v>
      </c>
    </row>
    <row r="19" spans="2:18" ht="15">
      <c r="B19" s="92">
        <v>9</v>
      </c>
      <c r="C19" s="93" t="s">
        <v>617</v>
      </c>
      <c r="D19" s="94"/>
      <c r="E19" s="95"/>
      <c r="F19" s="96">
        <v>10</v>
      </c>
      <c r="G19" s="96" t="s">
        <v>23</v>
      </c>
      <c r="H19" s="98">
        <f t="shared" si="2"/>
        <v>2416.6099999999997</v>
      </c>
      <c r="I19" s="99">
        <v>0</v>
      </c>
      <c r="J19" s="100">
        <f t="shared" si="0"/>
        <v>24166.1</v>
      </c>
      <c r="K19" s="28" t="s">
        <v>630</v>
      </c>
      <c r="L19" s="29">
        <v>1817</v>
      </c>
      <c r="M19" s="29">
        <f>+L19*(1-0.05)</f>
        <v>1726.1499999999999</v>
      </c>
      <c r="N19" s="29"/>
      <c r="O19" s="29"/>
      <c r="P19" s="30">
        <v>1.4</v>
      </c>
      <c r="Q19" s="121">
        <f>+M19</f>
        <v>1726.1499999999999</v>
      </c>
      <c r="R19" s="34">
        <f t="shared" si="1"/>
        <v>2416.6099999999997</v>
      </c>
    </row>
    <row r="20" spans="2:18" ht="15">
      <c r="B20" s="92">
        <v>10</v>
      </c>
      <c r="C20" s="93" t="s">
        <v>618</v>
      </c>
      <c r="D20" s="94"/>
      <c r="E20" s="95"/>
      <c r="F20" s="96">
        <v>10</v>
      </c>
      <c r="G20" s="96" t="s">
        <v>23</v>
      </c>
      <c r="H20" s="98">
        <f t="shared" si="2"/>
        <v>16520</v>
      </c>
      <c r="I20" s="99">
        <v>0</v>
      </c>
      <c r="J20" s="100">
        <f t="shared" si="0"/>
        <v>165200</v>
      </c>
      <c r="K20" s="119" t="s">
        <v>631</v>
      </c>
      <c r="L20" s="29">
        <v>11800</v>
      </c>
      <c r="M20" s="29"/>
      <c r="N20" s="29"/>
      <c r="O20" s="29"/>
      <c r="P20" s="30">
        <v>1.4</v>
      </c>
      <c r="Q20" s="121">
        <f t="shared" si="3"/>
        <v>11800</v>
      </c>
      <c r="R20" s="34">
        <f t="shared" si="1"/>
        <v>16520</v>
      </c>
    </row>
    <row r="21" spans="2:18" ht="15">
      <c r="B21" s="92">
        <v>11</v>
      </c>
      <c r="C21" s="93" t="s">
        <v>619</v>
      </c>
      <c r="D21" s="94"/>
      <c r="E21" s="95"/>
      <c r="F21" s="96">
        <v>5</v>
      </c>
      <c r="G21" s="96" t="s">
        <v>23</v>
      </c>
      <c r="H21" s="98">
        <f t="shared" si="2"/>
        <v>3919.5099999999998</v>
      </c>
      <c r="I21" s="99">
        <v>0</v>
      </c>
      <c r="J21" s="100">
        <f t="shared" si="0"/>
        <v>19597.55</v>
      </c>
      <c r="K21" s="28" t="s">
        <v>630</v>
      </c>
      <c r="L21" s="29">
        <v>2947</v>
      </c>
      <c r="M21" s="29">
        <f>+L21*(1-0.05)</f>
        <v>2799.65</v>
      </c>
      <c r="N21" s="29"/>
      <c r="O21" s="29"/>
      <c r="P21" s="30">
        <v>1.4</v>
      </c>
      <c r="Q21" s="121">
        <f>+M21</f>
        <v>2799.65</v>
      </c>
      <c r="R21" s="34">
        <f t="shared" si="1"/>
        <v>3919.5099999999998</v>
      </c>
    </row>
    <row r="22" spans="2:18" ht="15">
      <c r="B22" s="92">
        <v>12</v>
      </c>
      <c r="C22" s="93" t="s">
        <v>620</v>
      </c>
      <c r="D22" s="94"/>
      <c r="E22" s="95"/>
      <c r="F22" s="96">
        <v>5</v>
      </c>
      <c r="G22" s="96" t="s">
        <v>23</v>
      </c>
      <c r="H22" s="98">
        <f t="shared" si="2"/>
        <v>8039.849999999999</v>
      </c>
      <c r="I22" s="99">
        <v>0</v>
      </c>
      <c r="J22" s="100">
        <f t="shared" si="0"/>
        <v>40199.25</v>
      </c>
      <c r="K22" s="28" t="s">
        <v>630</v>
      </c>
      <c r="L22" s="29">
        <v>6045</v>
      </c>
      <c r="M22" s="29">
        <f>+L22*(1-0.05)</f>
        <v>5742.75</v>
      </c>
      <c r="N22" s="29"/>
      <c r="O22" s="29"/>
      <c r="P22" s="30">
        <v>1.4</v>
      </c>
      <c r="Q22" s="121">
        <f>+M22</f>
        <v>5742.75</v>
      </c>
      <c r="R22" s="34">
        <f t="shared" si="1"/>
        <v>8039.849999999999</v>
      </c>
    </row>
    <row r="23" spans="2:18" ht="15">
      <c r="B23" s="92">
        <v>13</v>
      </c>
      <c r="C23" s="93" t="s">
        <v>621</v>
      </c>
      <c r="D23" s="94"/>
      <c r="E23" s="95"/>
      <c r="F23" s="96">
        <v>15</v>
      </c>
      <c r="G23" s="96" t="s">
        <v>23</v>
      </c>
      <c r="H23" s="98">
        <f t="shared" si="2"/>
        <v>5091.24</v>
      </c>
      <c r="I23" s="99">
        <v>0</v>
      </c>
      <c r="J23" s="100">
        <f t="shared" si="0"/>
        <v>76368.59999999999</v>
      </c>
      <c r="K23" s="28" t="s">
        <v>630</v>
      </c>
      <c r="L23" s="29">
        <v>3828</v>
      </c>
      <c r="M23" s="29">
        <f>+L23*(1-0.05)</f>
        <v>3636.6</v>
      </c>
      <c r="N23" s="29"/>
      <c r="O23" s="29"/>
      <c r="P23" s="30">
        <v>1.4</v>
      </c>
      <c r="Q23" s="121">
        <f>+M23</f>
        <v>3636.6</v>
      </c>
      <c r="R23" s="34">
        <f t="shared" si="1"/>
        <v>5091.24</v>
      </c>
    </row>
    <row r="24" spans="2:18" ht="15">
      <c r="B24" s="92">
        <v>14</v>
      </c>
      <c r="C24" s="93" t="s">
        <v>622</v>
      </c>
      <c r="D24" s="94"/>
      <c r="E24" s="95"/>
      <c r="F24" s="96">
        <v>5</v>
      </c>
      <c r="G24" s="96" t="s">
        <v>23</v>
      </c>
      <c r="H24" s="98">
        <f t="shared" si="2"/>
        <v>62999.99999999999</v>
      </c>
      <c r="I24" s="99">
        <v>0</v>
      </c>
      <c r="J24" s="100">
        <f t="shared" si="0"/>
        <v>314999.99999999994</v>
      </c>
      <c r="K24" s="119" t="s">
        <v>631</v>
      </c>
      <c r="L24" s="29">
        <v>45000</v>
      </c>
      <c r="M24" s="29"/>
      <c r="N24" s="29"/>
      <c r="O24" s="29"/>
      <c r="P24" s="30">
        <v>1.4</v>
      </c>
      <c r="Q24" s="121">
        <f t="shared" si="3"/>
        <v>45000</v>
      </c>
      <c r="R24" s="34">
        <f t="shared" si="1"/>
        <v>62999.99999999999</v>
      </c>
    </row>
    <row r="25" spans="2:18" ht="15">
      <c r="B25" s="92">
        <v>15</v>
      </c>
      <c r="C25" s="93" t="s">
        <v>623</v>
      </c>
      <c r="D25" s="94"/>
      <c r="E25" s="95"/>
      <c r="F25" s="96">
        <v>10</v>
      </c>
      <c r="G25" s="96" t="s">
        <v>23</v>
      </c>
      <c r="H25" s="98">
        <f t="shared" si="2"/>
        <v>2574.8799999999997</v>
      </c>
      <c r="I25" s="99">
        <v>0</v>
      </c>
      <c r="J25" s="100">
        <f t="shared" si="0"/>
        <v>25748.799999999996</v>
      </c>
      <c r="K25" s="28" t="s">
        <v>630</v>
      </c>
      <c r="L25" s="29">
        <v>1936</v>
      </c>
      <c r="M25" s="29">
        <f>+L25*(1-0.05)</f>
        <v>1839.1999999999998</v>
      </c>
      <c r="N25" s="29"/>
      <c r="O25" s="29"/>
      <c r="P25" s="30">
        <v>1.4</v>
      </c>
      <c r="Q25" s="121">
        <f>+M25</f>
        <v>1839.1999999999998</v>
      </c>
      <c r="R25" s="34">
        <f t="shared" si="1"/>
        <v>2574.8799999999997</v>
      </c>
    </row>
    <row r="26" spans="2:18" ht="15">
      <c r="B26" s="92">
        <v>16</v>
      </c>
      <c r="C26" s="93" t="s">
        <v>624</v>
      </c>
      <c r="D26" s="94"/>
      <c r="E26" s="95"/>
      <c r="F26" s="96">
        <v>10</v>
      </c>
      <c r="G26" s="96" t="s">
        <v>23</v>
      </c>
      <c r="H26" s="98">
        <f t="shared" si="2"/>
        <v>3017.7699999999995</v>
      </c>
      <c r="I26" s="99">
        <v>0</v>
      </c>
      <c r="J26" s="100">
        <f t="shared" si="0"/>
        <v>30177.699999999997</v>
      </c>
      <c r="K26" s="28" t="s">
        <v>630</v>
      </c>
      <c r="L26" s="29">
        <v>2269</v>
      </c>
      <c r="M26" s="29">
        <f>+L26*(1-0.05)</f>
        <v>2155.5499999999997</v>
      </c>
      <c r="N26" s="29"/>
      <c r="O26" s="29"/>
      <c r="P26" s="30">
        <v>1.4</v>
      </c>
      <c r="Q26" s="121">
        <f>+M26</f>
        <v>2155.5499999999997</v>
      </c>
      <c r="R26" s="34">
        <f t="shared" si="1"/>
        <v>3017.7699999999995</v>
      </c>
    </row>
    <row r="27" spans="2:18" ht="15">
      <c r="B27" s="92">
        <v>17</v>
      </c>
      <c r="C27" s="93" t="s">
        <v>625</v>
      </c>
      <c r="D27" s="94"/>
      <c r="E27" s="95"/>
      <c r="F27" s="96">
        <v>5</v>
      </c>
      <c r="G27" s="96" t="s">
        <v>23</v>
      </c>
      <c r="H27" s="98">
        <f t="shared" si="2"/>
        <v>11888.869999999999</v>
      </c>
      <c r="I27" s="99">
        <v>0</v>
      </c>
      <c r="J27" s="100">
        <f t="shared" si="0"/>
        <v>59444.34999999999</v>
      </c>
      <c r="K27" s="28" t="s">
        <v>630</v>
      </c>
      <c r="L27" s="29">
        <v>8939</v>
      </c>
      <c r="M27" s="29">
        <f>+L27*(1-0.05)</f>
        <v>8492.05</v>
      </c>
      <c r="N27" s="29"/>
      <c r="O27" s="29"/>
      <c r="P27" s="30">
        <v>1.4</v>
      </c>
      <c r="Q27" s="121">
        <f>+M27</f>
        <v>8492.05</v>
      </c>
      <c r="R27" s="34">
        <f t="shared" si="1"/>
        <v>11888.869999999999</v>
      </c>
    </row>
    <row r="28" spans="2:18" ht="15.75" thickBot="1">
      <c r="B28" s="92"/>
      <c r="C28" s="101"/>
      <c r="D28" s="102"/>
      <c r="E28" s="103"/>
      <c r="F28" s="96"/>
      <c r="G28" s="97"/>
      <c r="H28" s="104"/>
      <c r="I28" s="105">
        <v>0</v>
      </c>
      <c r="J28" s="106">
        <f t="shared" si="0"/>
        <v>0</v>
      </c>
      <c r="K28" s="28">
        <v>18</v>
      </c>
      <c r="L28" s="29"/>
      <c r="M28" s="29"/>
      <c r="N28" s="29"/>
      <c r="O28" s="29"/>
      <c r="P28" s="31">
        <v>1.5</v>
      </c>
      <c r="Q28" s="32"/>
      <c r="R28" s="34">
        <f t="shared" si="1"/>
        <v>0</v>
      </c>
    </row>
    <row r="29" spans="2:10" ht="15">
      <c r="B29" s="41" t="s">
        <v>17</v>
      </c>
      <c r="C29" s="42"/>
      <c r="D29" s="36" t="s">
        <v>626</v>
      </c>
      <c r="E29" s="36"/>
      <c r="F29" s="43"/>
      <c r="G29" s="44" t="s">
        <v>3</v>
      </c>
      <c r="H29" s="45"/>
      <c r="I29" s="46"/>
      <c r="J29" s="47">
        <f>SUM(J11:J28)</f>
        <v>1845539.1500000004</v>
      </c>
    </row>
    <row r="30" spans="2:10" ht="15">
      <c r="B30" s="48"/>
      <c r="C30" s="49"/>
      <c r="D30" s="50"/>
      <c r="E30" s="38"/>
      <c r="F30" s="51"/>
      <c r="G30" s="52" t="s">
        <v>13</v>
      </c>
      <c r="H30" s="53"/>
      <c r="I30" s="54"/>
      <c r="J30" s="55">
        <f>J29*I30</f>
        <v>0</v>
      </c>
    </row>
    <row r="31" spans="2:10" ht="15">
      <c r="B31" s="37"/>
      <c r="C31" s="38"/>
      <c r="D31" s="38"/>
      <c r="E31" s="38"/>
      <c r="F31" s="56"/>
      <c r="G31" s="57" t="s">
        <v>4</v>
      </c>
      <c r="H31" s="49"/>
      <c r="I31" s="58"/>
      <c r="J31" s="55">
        <f>J29-J30</f>
        <v>1845539.1500000004</v>
      </c>
    </row>
    <row r="32" spans="2:10" ht="15">
      <c r="B32" s="37"/>
      <c r="C32" s="38"/>
      <c r="D32" s="38"/>
      <c r="E32" s="38"/>
      <c r="F32" s="51"/>
      <c r="G32" s="52">
        <v>0.19</v>
      </c>
      <c r="H32" s="53"/>
      <c r="I32" s="54">
        <v>0.19</v>
      </c>
      <c r="J32" s="55">
        <f>J31*I32</f>
        <v>350652.43850000005</v>
      </c>
    </row>
    <row r="33" spans="2:10" ht="15.75" thickBot="1">
      <c r="B33" s="39"/>
      <c r="C33" s="40"/>
      <c r="D33" s="40"/>
      <c r="E33" s="40"/>
      <c r="F33" s="59"/>
      <c r="G33" s="60" t="s">
        <v>2</v>
      </c>
      <c r="H33" s="61"/>
      <c r="I33" s="62"/>
      <c r="J33" s="63">
        <f>J31+J32</f>
        <v>2196191.5885000005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5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5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5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5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5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5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5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5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5" t="s">
        <v>78</v>
      </c>
      <c r="C8" t="s">
        <v>79</v>
      </c>
      <c r="G8" t="s">
        <v>33</v>
      </c>
    </row>
    <row r="9" spans="1:12" ht="15">
      <c r="A9">
        <v>8</v>
      </c>
      <c r="B9" s="35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5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5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5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5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5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5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5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5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5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5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5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5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5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5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5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5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5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5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5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5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5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5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5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5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5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5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5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5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5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5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5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5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5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5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5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5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5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5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5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5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5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5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5" t="s">
        <v>288</v>
      </c>
      <c r="C52" t="s">
        <v>289</v>
      </c>
      <c r="G52" t="s">
        <v>33</v>
      </c>
    </row>
    <row r="53" spans="1:12" ht="15">
      <c r="A53">
        <v>52</v>
      </c>
      <c r="B53" s="35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5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5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5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5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5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5" t="s">
        <v>324</v>
      </c>
      <c r="C59" t="s">
        <v>325</v>
      </c>
      <c r="G59" t="s">
        <v>33</v>
      </c>
    </row>
    <row r="60" spans="1:12" ht="15">
      <c r="A60">
        <v>59</v>
      </c>
      <c r="B60" s="35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5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5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5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5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5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5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5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5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5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5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5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5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5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5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5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5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5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5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5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5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5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5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5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5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5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5" t="s">
        <v>446</v>
      </c>
      <c r="C86" t="s">
        <v>447</v>
      </c>
      <c r="G86" t="s">
        <v>33</v>
      </c>
    </row>
    <row r="87" spans="1:7" ht="15">
      <c r="A87">
        <v>86</v>
      </c>
      <c r="B87" s="35" t="s">
        <v>448</v>
      </c>
      <c r="C87" t="s">
        <v>449</v>
      </c>
      <c r="G87" t="s">
        <v>33</v>
      </c>
    </row>
    <row r="88" spans="1:13" ht="15">
      <c r="A88">
        <v>87</v>
      </c>
      <c r="B88" s="35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5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5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5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5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5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5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5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5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5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5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5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5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5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5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5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5" t="s">
        <v>530</v>
      </c>
      <c r="C104" t="s">
        <v>531</v>
      </c>
      <c r="G104" t="s">
        <v>33</v>
      </c>
    </row>
    <row r="105" spans="1:13" ht="15">
      <c r="A105">
        <v>104</v>
      </c>
      <c r="B105" s="35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5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5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5" t="s">
        <v>585</v>
      </c>
    </row>
    <row r="108" spans="1:13" ht="15">
      <c r="A108">
        <v>107</v>
      </c>
      <c r="B108" s="35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5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5" t="s">
        <v>599</v>
      </c>
      <c r="M109" t="s">
        <v>600</v>
      </c>
    </row>
    <row r="110" spans="1:9" ht="15">
      <c r="A110">
        <v>109</v>
      </c>
      <c r="B110" s="35" t="s">
        <v>602</v>
      </c>
      <c r="C110" t="s">
        <v>601</v>
      </c>
      <c r="I110" t="s">
        <v>604</v>
      </c>
    </row>
    <row r="111" spans="1:12" ht="15">
      <c r="A111">
        <v>110</v>
      </c>
      <c r="B111" s="35" t="s">
        <v>605</v>
      </c>
      <c r="C111" t="s">
        <v>606</v>
      </c>
      <c r="E111" t="s">
        <v>610</v>
      </c>
      <c r="F111" t="s">
        <v>47</v>
      </c>
      <c r="G111" t="s">
        <v>33</v>
      </c>
      <c r="H111" t="s">
        <v>607</v>
      </c>
      <c r="I111" t="s">
        <v>608</v>
      </c>
      <c r="L111" s="65" t="s">
        <v>609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2015-08-11T15:52:08Z</cp:lastPrinted>
  <dcterms:created xsi:type="dcterms:W3CDTF">2013-07-12T05:01:37Z</dcterms:created>
  <dcterms:modified xsi:type="dcterms:W3CDTF">2015-08-11T15:53:08Z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