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20" i="1" l="1"/>
  <c r="Q19" i="1"/>
  <c r="Q17" i="1" l="1"/>
  <c r="Q18" i="1" l="1"/>
  <c r="Q15" i="1" l="1"/>
  <c r="Q13" i="1" l="1"/>
  <c r="Q12" i="1" l="1"/>
  <c r="Q11" i="1"/>
  <c r="Q14" i="1" l="1"/>
  <c r="Q16" i="1"/>
  <c r="Q22" i="1" l="1"/>
  <c r="Q21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<sst xmlns="http://schemas.openxmlformats.org/spreadsheetml/2006/main" count="1183" uniqueCount="804">
  <si>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</si>
  <si>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</si>
  <si>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</si>
  <si>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</si>
  <si>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</si>
  <si>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</si>
  <si>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</si>
  <si>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</si>
  <si>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</si>
  <si>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</si>
  <si>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</si>
  <si>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</si>
  <si>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</si>
  <si>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</si>
  <si>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</si>
  <si>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</si>
  <si>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</si>
  <si>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</si>
  <si>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</si>
  <si>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</si>
  <si>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</si>
  <si>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</si>
  <si>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</si>
  <si>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</si>
  <si>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</si>
  <si>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</si>
  <si>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</si>
  <si>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</si>
  <si>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</si>
  <si>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</si>
  <si>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</si>
  <si>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</si>
  <si>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</si>
  <si>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</si>
  <si>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</si>
  <si>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</si>
  <si>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</si>
  <si>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</si>
  <si>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</si>
  <si>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</si>
  <si>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</si>
  <si>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</si>
  <si>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</si>
  <si>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</si>
  <si>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</si>
  <si>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</si>
  <si>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</si>
  <si>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</si>
  <si>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</si>
  <si>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</si>
  <si>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</si>
  <si>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</si>
  <si>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</si>
  <si>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</si>
  <si>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</si>
  <si>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</si>
  <si>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</si>
  <si>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</si>
  <si>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</si>
  <si>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</si>
  <si>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</si>
  <si>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</si>
  <si>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</si>
  <si>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</si>
  <si>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</si>
  <si>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</si>
  <si>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</si>
  <si>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</si>
  <si>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</si>
  <si>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</si>
  <si>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</si>
  <si>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</si>
  <si>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</si>
  <si>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</si>
  <si>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</si>
  <si>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</si>
  <si>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</si>
  <si>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</si>
  <si>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</si>
  <si>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</si>
  <si>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</si>
  <si>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</si>
  <si>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</si>
  <si>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</si>
  <si>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</si>
  <si>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</si>
  <si>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</si>
  <si>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</si>
  <si>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</si>
  <si>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</si>
  <si>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</si>
  <si>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</si>
  <si>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</si>
  <si>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</si>
  <si>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</si>
  <si>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</si>
  <si>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</si>
  <si>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</si>
  <si>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</si>
  <si>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</si>
  <si>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</si>
  <si>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</si>
  <si>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</si>
  <si>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</si>
  <si>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</si>
  <si>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</si>
  <si>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</si>
  <si>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</si>
  <si>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</si>
  <si>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</si>
  <si>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</si>
  <si>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</si>
  <si>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</si>
  <si>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</si>
  <si>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</si>
  <si>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</si>
  <si>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</si>
  <si>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</si>
  <si>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</si>
  <si>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</si>
  <si>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</si>
  <si>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</si>
  <si>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</si>
  <si>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</si>
  <si>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</si>
  <si>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</si>
  <si>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</si>
  <si>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</si>
  <si>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</si>
  <si>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</si>
  <si>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</si>
  <si>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</si>
  <si>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</si>
  <si>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</si>
  <si>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</si>
  <si>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</si>
  <si>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</si>
  <si>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</si>
  <si>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</si>
  <si>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</si>
  <si>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</si>
  <si>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</si>
  <si>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</si>
  <si>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</si>
  <si>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</si>
  <si>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</si>
  <si>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</si>
  <si>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</si>
  <si>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</si>
  <si>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</si>
  <si>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</si>
  <si>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</si>
  <si>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</si>
  <si>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</si>
  <si>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</si>
  <si>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</si>
  <si>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</si>
  <si>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</si>
  <si>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</si>
  <si>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</si>
  <si>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</si>
  <si>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</si>
  <si>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</si>
  <si>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</si>
  <si>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</si>
  <si>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</si>
  <si>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</si>
  <si>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</si>
  <si>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</si>
  <si>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</si>
  <si>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</si>
  <si>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</si>
  <si>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</si>
  <si>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</si>
  <si>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</si>
  <si>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</si>
  <si>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</si>
  <si>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</si>
  <si>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</si>
  <si>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</si>
  <si>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</si>
  <si>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</si>
  <si>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</si>
  <si>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</si>
  <si>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</si>
  <si>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</si>
  <si>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</si>
  <si>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</si>
  <si>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</si>
  <si>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</si>
  <si>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</si>
  <si>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</si>
  <si>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</si>
  <si>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</si>
  <si>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</si>
  <si>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</si>
  <si>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</si>
  <si>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</si>
  <si>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</si>
  <si>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</si>
  <si>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</si>
  <si>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</si>
  <si>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</si>
  <si>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</si>
  <si>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</si>
  <si>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</si>
  <si>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</si>
  <si>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</si>
  <si>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</si>
  <si>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</si>
  <si>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</si>
  <si>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</si>
  <si>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</si>
  <si>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</si>
  <si>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</si>
  <si>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</si>
  <si>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</si>
  <si>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</si>
  <si>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</si>
  <si>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</si>
  <si>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</si>
  <si>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</si>
  <si>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</si>
  <si>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</si>
  <si>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</si>
  <si>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</si>
  <si>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</si>
  <si>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</si>
  <si>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</si>
  <si>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</si>
  <si>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</si>
  <si>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</si>
  <si>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</si>
  <si>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</si>
  <si>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</si>
  <si>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</si>
  <si>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</si>
  <si>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</si>
  <si>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</si>
  <si>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</si>
  <si>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</si>
  <si>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</si>
  <si>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</si>
  <si>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</si>
  <si>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</si>
  <si>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</si>
  <si>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</si>
  <si>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</si>
  <si>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</si>
  <si>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</si>
  <si>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</si>
  <si>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</si>
  <si>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</si>
  <si>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</si>
  <si>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</si>
  <si>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</si>
  <si>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</si>
  <si>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</si>
  <si>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</si>
  <si>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</si>
  <si>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</si>
  <si>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</si>
  <si>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</si>
  <si>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</si>
  <si>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</si>
  <si>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</si>
  <si>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</si>
  <si>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</si>
  <si>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</si>
  <si>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</si>
  <si>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</si>
  <si>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</si>
  <si>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</si>
  <si>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</si>
  <si>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</si>
  <si>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</si>
  <si>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</si>
  <si>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</si>
  <si>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</si>
  <si>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</si>
  <si>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</si>
  <si>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</si>
  <si>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</si>
  <si>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</si>
  <si>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</si>
  <si>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</si>
  <si>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</si>
  <si>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</si>
  <si>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</si>
  <si>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</si>
  <si>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</si>
  <si>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</si>
  <si>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</si>
  <si>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</si>
  <si>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</si>
  <si>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</si>
  <si>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</si>
  <si>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</si>
  <si>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</si>
  <si>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</si>
  <si>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</si>
  <si>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</si>
  <si>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</si>
  <si>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</si>
  <si>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</si>
  <si>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</si>
  <si>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</si>
  <si>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</si>
  <si>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</si>
  <si>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</si>
  <si>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</si>
  <si>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</si>
  <si>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</si>
  <si>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</si>
  <si>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</si>
  <si>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</si>
  <si>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</si>
  <si>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</si>
  <si>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</si>
  <si>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</si>
  <si>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</si>
  <si>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</si>
  <si>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</si>
  <si>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</si>
  <si>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</si>
  <si>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</si>
  <si>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</si>
  <si>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</si>
  <si>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</si>
  <si>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</si>
  <si>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</si>
  <si>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</si>
  <si>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</si>
  <si>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</si>
  <si>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</si>
  <si>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</si>
  <si>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</si>
  <si>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</si>
  <si>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</si>
  <si>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</si>
  <si>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</si>
  <si>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</si>
  <si>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</si>
  <si>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</si>
  <si>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</si>
  <si>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</si>
  <si>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</si>
  <si>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</si>
  <si>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</si>
  <si>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</si>
  <si>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</si>
  <si>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</si>
  <si>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</si>
  <si>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</si>
  <si>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</si>
  <si>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</si>
  <si>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</si>
  <si>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</si>
  <si>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</si>
  <si>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</si>
  <si>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</si>
  <si>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</si>
  <si>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</si>
  <si>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</si>
  <si>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</si>
  <si>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</si>
  <si>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</si>
  <si>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</si>
  <si>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</si>
  <si>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</si>
  <si>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</si>
  <si>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</si>
  <si>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</si>
  <si>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</si>
  <si>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</si>
  <si>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</si>
  <si>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</si>
  <si>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</si>
  <si>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</si>
  <si>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</si>
  <si>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</si>
  <si>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</si>
  <si>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</si>
  <si>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</si>
  <si>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</si>
  <si>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</si>
  <si>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</si>
  <si>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</si>
  <si>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</si>
  <si>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</si>
  <si>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</si>
  <si>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</si>
  <si>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</si>
  <si>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</si>
  <si>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</si>
  <si>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</si>
  <si>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</si>
  <si>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</si>
  <si>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</si>
  <si>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</si>
  <si>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</si>
  <si>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</si>
  <si>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</si>
  <si>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</si>
  <si>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</si>
  <si>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</si>
  <si>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</si>
  <si>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</si>
  <si>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</si>
  <si>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</si>
  <si>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</si>
  <si>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</si>
  <si>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</si>
  <si>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</si>
  <si>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</si>
  <si>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</si>
  <si>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</si>
  <si>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</si>
  <si>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</si>
  <si>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</si>
  <si>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</si>
  <si>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</si>
  <si>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</si>
  <si>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</si>
  <si>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</si>
  <si>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</si>
  <si>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</si>
  <si>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</si>
  <si>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</si>
  <si>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</si>
  <si>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</si>
  <si>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</si>
  <si>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</si>
  <si>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</si>
  <si>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</si>
  <si>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</si>
  <si>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</si>
  <si>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</si>
  <si>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</si>
  <si>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</si>
  <si>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</si>
  <si>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</si>
  <si>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</si>
  <si>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</si>
  <si>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</si>
  <si>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</si>
  <si>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</si>
  <si>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</si>
  <si>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</si>
  <si>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</si>
  <si>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</si>
  <si>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</si>
  <si>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</si>
  <si>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</si>
  <si>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</si>
  <si>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</si>
  <si>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</si>
  <si>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</si>
  <si>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</si>
  <si>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</si>
  <si>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</si>
  <si>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</si>
  <si>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</si>
  <si>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</si>
  <si>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</si>
  <si>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</si>
  <si>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</si>
  <si>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</si>
  <si>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</si>
  <si>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</si>
  <si>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</si>
  <si>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</si>
  <si>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</si>
  <si>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</si>
  <si>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</si>
  <si>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</si>
  <si>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</si>
  <si>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</si>
  <si>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</si>
  <si>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</si>
  <si>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</si>
  <si>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</si>
  <si>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</si>
  <si>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</si>
  <si>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</si>
  <si>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</si>
  <si>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</si>
  <si>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</si>
  <si>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</si>
  <si>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</si>
  <si>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</si>
  <si>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</si>
  <si>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</si>
  <si>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</si>
  <si>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</si>
  <si>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</si>
  <si>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</si>
  <si>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</si>
  <si>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</si>
  <si>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</si>
  <si>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</si>
  <si>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</si>
  <si>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</si>
  <si>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</si>
  <si>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</si>
  <si>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</si>
  <si>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</si>
  <si>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</si>
  <si>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</si>
  <si>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</si>
  <si>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</si>
  <si>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</si>
  <si>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</si>
  <si>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</si>
  <si>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</si>
  <si>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</si>
  <si>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</si>
  <si>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</si>
  <si>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</si>
  <si>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</si>
  <si>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</si>
  <si>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</si>
  <si>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</si>
  <si>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</si>
  <si>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</si>
  <si>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</si>
  <si>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</si>
  <si>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</si>
  <si>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</si>
  <si>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</si>
  <si>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</si>
  <si>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</si>
  <si>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</si>
  <si>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</si>
  <si>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</si>
  <si>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</si>
  <si>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</si>
  <si>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</si>
  <si>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</si>
  <si>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</si>
  <si>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</si>
  <si>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</si>
  <si>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</si>
  <si>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</si>
  <si>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</si>
  <si>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</si>
  <si>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</si>
  <si>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</si>
  <si>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</si>
  <si>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</si>
  <si>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</si>
  <si>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</si>
  <si>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</si>
  <si>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</si>
  <si>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</si>
  <si>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</si>
  <si>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</si>
  <si>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</si>
  <si>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</si>
  <si>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</si>
  <si>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</si>
  <si>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</si>
  <si>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</si>
  <si>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</si>
  <si>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</si>
  <si>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</si>
  <si>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</si>
  <si>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</si>
  <si>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</si>
  <si>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</si>
  <si>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</si>
  <si>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</si>
  <si>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</si>
  <si>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</si>
  <si>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</si>
  <si>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</si>
  <si>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</si>
  <si>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</si>
  <si>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</si>
  <si>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</si>
  <si>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</si>
  <si>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</si>
  <si>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</si>
  <si>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</si>
  <si>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</si>
  <si>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</si>
  <si>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</si>
  <si>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</si>
  <si>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</si>
  <si>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</si>
  <si>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</si>
  <si>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</si>
  <si>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</si>
  <si>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</si>
  <si>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</si>
  <si>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</si>
  <si>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</si>
  <si>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</si>
  <si>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</si>
  <si>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</si>
  <si>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</si>
  <si>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</si>
  <si>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</si>
  <si>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</si>
  <si>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</si>
  <si>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</si>
  <si>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</si>
  <si>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</si>
  <si>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</si>
  <si>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</si>
  <si>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</si>
  <si>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</si>
  <si>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</si>
  <si>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</si>
  <si>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</si>
  <si>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</si>
  <si>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</si>
  <si>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</si>
  <si>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</si>
  <si>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</si>
  <si>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</si>
  <si>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</si>
  <si>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</si>
  <si>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</si>
  <si>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</si>
  <si>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</si>
  <si>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</si>
  <si>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</si>
  <si>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</si>
  <si>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</si>
  <si>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</si>
  <si>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</si>
  <si>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</si>
  <si>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</si>
  <si>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</si>
  <si>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</si>
  <si>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</si>
  <si>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</si>
  <si>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</si>
  <si>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</si>
  <si>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</si>
  <si>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</si>
  <si>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</si>
  <si>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</si>
  <si>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</si>
  <si>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</si>
  <si>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</si>
  <si>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</si>
  <si>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</si>
  <si>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</si>
  <si>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</si>
  <si>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</si>
  <si>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</si>
  <si>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</si>
  <si>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</si>
  <si>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</si>
  <si>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</si>
  <si>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</si>
  <si>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</si>
  <si>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</si>
  <si>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</si>
  <si>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</si>
  <si>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</si>
  <si>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</si>
  <si>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</si>
  <si>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</si>
  <si>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</si>
  <si>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</si>
  <si>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</si>
  <si>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</si>
  <si>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</si>
  <si>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</si>
  <si>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</si>
  <si>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</si>
  <si>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</si>
  <si>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</si>
  <si>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</si>
  <si>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</si>
  <si>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</si>
  <si>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</si>
  <si>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</si>
  <si>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</si>
  <si>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</si>
  <si>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</si>
  <si>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</si>
  <si>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</si>
  <si>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</si>
  <si>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</si>
  <si>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</si>
  <si>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</si>
  <si>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</si>
  <si>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</si>
  <si>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</si>
  <si>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</si>
  <si>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</si>
  <si>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</si>
  <si>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</si>
  <si>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</si>
  <si>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</si>
  <si>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</si>
  <si>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</si>
  <si>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</si>
  <si>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</si>
  <si>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</si>
  <si>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</si>
  <si>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</si>
  <si>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</si>
  <si>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</si>
  <si>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</si>
  <si>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</si>
  <si>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</si>
  <si>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</si>
  <si>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</si>
  <si>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</si>
  <si>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</si>
  <si>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</si>
  <si>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</si>
  <si>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</si>
  <si>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</si>
  <si>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</si>
  <si>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</si>
  <si>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</si>
  <si>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</si>
  <si>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</si>
  <si>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</si>
  <si>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</si>
  <si>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</si>
  <si>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</si>
  <si>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</si>
  <si>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</si>
  <si>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</si>
  <si>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</si>
  <si>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</si>
  <si>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</si>
  <si>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</si>
  <si>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</si>
  <si>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</si>
  <si>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</si>
  <si>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</si>
  <si>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</si>
  <si>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</si>
  <si>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</si>
  <si>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</si>
  <si>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</si>
  <si>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</si>
  <si>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</si>
  <si>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</si>
  <si>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</si>
  <si>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</si>
  <si>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</si>
  <si>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</si>
  <si>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</si>
  <si>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</si>
  <si>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</si>
  <si>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</si>
  <si>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</si>
  <si>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</si>
  <si>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</si>
  <si>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</si>
  <si>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</si>
  <si>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</si>
  <si>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</si>
  <si>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</si>
  <si>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</si>
  <si>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</si>
  <si>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</si>
  <si>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</si>
  <si>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</si>
  <si>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</si>
  <si>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</si>
  <si>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</si>
  <si>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</si>
  <si>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</si>
  <si>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</si>
  <si>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</si>
  <si>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</si>
  <si>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</si>
  <si>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</si>
  <si>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</si>
  <si>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</si>
  <si>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</si>
  <si>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</si>
  <si>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</si>
  <si>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</si>
  <si>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</si>
  <si>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</si>
  <si>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</si>
  <si>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</si>
  <si>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</si>
  <si>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</si>
  <si>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</si>
  <si>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</si>
  <si>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UNION REDUCCION FLEAR 1/2" X 3/8" BR</t>
  </si>
  <si>
    <t>DANUS</t>
  </si>
  <si>
    <t>CONECTOR MACHO FLEAR 3/8" X 1/8"</t>
  </si>
  <si>
    <t>CONECTOR HEMBRA FLEAR 3/8" X 1/8"</t>
  </si>
  <si>
    <t>VALVULA DE BOLA BC 1.1/2"</t>
  </si>
  <si>
    <t>TAPA CAMLCOK TIPO DP 3" ALUM.</t>
  </si>
  <si>
    <t>Coplas 1/2" x 100mm de largo acero carbono</t>
  </si>
  <si>
    <t>FLEX. VAPOR 1/2" LT 10MTRS FPX 08-08</t>
  </si>
  <si>
    <t>NIPLE CAÑERIA A-53 NPT SCH40 1.1/2 x 8"</t>
  </si>
  <si>
    <t>AYAGON</t>
  </si>
  <si>
    <t>silicona roja 300ml</t>
  </si>
  <si>
    <t>silicona blanca acrilica 300ml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</si>
</sst>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3" fontId="7" fillId="0" borderId="18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85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10" zoomScaleNormal="100" workbookViewId="0">
      <selection activeCell="F20" sqref="F20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2856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561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3" t="str">
        <f>VLOOKUP(D4,CLIENTES,4,FALSE)</f>
        <v>Lago Llanquihue 02925</v>
      </c>
      <c r="F5" s="133"/>
      <c r="G5" s="133"/>
      <c r="H5" s="133"/>
      <c r="I5" s="133"/>
      <c r="J5" s="13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GRASAS COMERCIALES GRASCO S.A</v>
      </c>
      <c r="E6" s="37" t="s">
        <v>7</v>
      </c>
      <c r="F6" s="135" t="str">
        <f>VLOOKUP(D4,CLIENTES,5,FALSE)</f>
        <v>SAN BERNARDO</v>
      </c>
      <c r="G6" s="135"/>
      <c r="H6" s="13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 xml:space="preserve">GRASAS COMERCIALES </v>
      </c>
      <c r="E7" s="37" t="s">
        <v>8</v>
      </c>
      <c r="F7" s="135" t="str">
        <f>VLOOKUP(D4,CLIENTES,6,FALSE)</f>
        <v>STGO</v>
      </c>
      <c r="G7" s="135"/>
      <c r="H7" s="135"/>
      <c r="I7" s="37" t="s">
        <v>24</v>
      </c>
      <c r="J7" s="41" t="str">
        <f>VLOOKUP(D4,CLIENTES,8,FALSE)</f>
        <v>Jose Mateluna</v>
      </c>
    </row>
    <row r="8" spans="2:21" ht="15.75" thickBot="1" x14ac:dyDescent="0.3">
      <c r="B8" s="132" t="s">
        <v>26</v>
      </c>
      <c r="C8" s="122"/>
      <c r="D8" s="91" t="str">
        <f>VLOOKUP(D4,CLIENTES,7,FALSE)</f>
        <v>30 dias</v>
      </c>
      <c r="E8" s="37" t="s">
        <v>11</v>
      </c>
      <c r="F8" s="135" t="str">
        <f>VLOOKUP(D4,CLIENTES,12,FALSE)</f>
        <v>Jaime Guzman</v>
      </c>
      <c r="G8" s="135"/>
      <c r="H8" s="135"/>
      <c r="I8" s="37" t="s">
        <v>14</v>
      </c>
      <c r="J8" s="42">
        <f ca="1">TODAY()</f>
        <v>42220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9" t="s">
        <v>22</v>
      </c>
      <c r="D10" s="130"/>
      <c r="E10" s="131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793</v>
      </c>
      <c r="M10" s="94"/>
      <c r="N10" s="94" t="s">
        <v>801</v>
      </c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23" t="s">
        <v>792</v>
      </c>
      <c r="D11" s="124"/>
      <c r="E11" s="125"/>
      <c r="F11" s="103">
        <v>10</v>
      </c>
      <c r="G11" s="103" t="s">
        <v>21</v>
      </c>
      <c r="H11" s="104">
        <f>VLOOKUP(B11,COTIZADO,8,FALSE)</f>
        <v>2429</v>
      </c>
      <c r="I11" s="105">
        <v>0</v>
      </c>
      <c r="J11" s="106">
        <f t="shared" ref="J11:J28" si="0">F11*H11*(1-I11/100)</f>
        <v>24290</v>
      </c>
      <c r="K11" s="28">
        <v>1</v>
      </c>
      <c r="L11" s="84">
        <v>1735</v>
      </c>
      <c r="M11" s="95"/>
      <c r="N11" s="96"/>
      <c r="P11" s="87">
        <v>1.4</v>
      </c>
      <c r="Q11" s="88">
        <f>L11</f>
        <v>1735</v>
      </c>
      <c r="R11" s="89">
        <f>Q11*P11</f>
        <v>2429</v>
      </c>
    </row>
    <row r="12" spans="2:21" ht="15" customHeight="1" x14ac:dyDescent="0.25">
      <c r="B12" s="115">
        <v>2</v>
      </c>
      <c r="C12" s="123" t="s">
        <v>794</v>
      </c>
      <c r="D12" s="124"/>
      <c r="E12" s="125"/>
      <c r="F12" s="52">
        <v>4</v>
      </c>
      <c r="G12" s="52" t="s">
        <v>21</v>
      </c>
      <c r="H12" s="112">
        <f t="shared" ref="H12:H28" si="1">VLOOKUP(B12,COTIZADO,8,FALSE)</f>
        <v>1401</v>
      </c>
      <c r="I12" s="113">
        <v>0</v>
      </c>
      <c r="J12" s="114">
        <f t="shared" si="0"/>
        <v>5604</v>
      </c>
      <c r="K12" s="28">
        <v>2</v>
      </c>
      <c r="L12" s="84">
        <v>934</v>
      </c>
      <c r="M12" s="95"/>
      <c r="O12" s="96"/>
      <c r="P12" s="87">
        <v>1.5</v>
      </c>
      <c r="Q12" s="88">
        <f>L12</f>
        <v>934</v>
      </c>
      <c r="R12" s="89">
        <f t="shared" ref="R12:R28" si="2">Q12*P12</f>
        <v>1401</v>
      </c>
    </row>
    <row r="13" spans="2:21" ht="15" customHeight="1" x14ac:dyDescent="0.25">
      <c r="B13" s="115">
        <v>3</v>
      </c>
      <c r="C13" s="123" t="s">
        <v>795</v>
      </c>
      <c r="D13" s="124"/>
      <c r="E13" s="125"/>
      <c r="F13" s="52">
        <v>4</v>
      </c>
      <c r="G13" s="52" t="s">
        <v>21</v>
      </c>
      <c r="H13" s="112">
        <f t="shared" si="1"/>
        <v>675</v>
      </c>
      <c r="I13" s="113">
        <v>0</v>
      </c>
      <c r="J13" s="114">
        <f t="shared" si="0"/>
        <v>2700</v>
      </c>
      <c r="K13" s="28">
        <v>3</v>
      </c>
      <c r="L13" s="95">
        <v>450</v>
      </c>
      <c r="O13" s="96"/>
      <c r="P13" s="87">
        <v>1.5</v>
      </c>
      <c r="Q13" s="88">
        <f>L13</f>
        <v>450</v>
      </c>
      <c r="R13" s="89">
        <f t="shared" si="2"/>
        <v>675</v>
      </c>
    </row>
    <row r="14" spans="2:21" x14ac:dyDescent="0.25">
      <c r="B14" s="116">
        <v>4</v>
      </c>
      <c r="C14" s="126" t="s">
        <v>796</v>
      </c>
      <c r="D14" s="127"/>
      <c r="E14" s="128"/>
      <c r="F14" s="117">
        <v>24</v>
      </c>
      <c r="G14" s="117" t="s">
        <v>21</v>
      </c>
      <c r="H14" s="118">
        <f t="shared" si="1"/>
        <v>9631</v>
      </c>
      <c r="I14" s="119">
        <v>0</v>
      </c>
      <c r="J14" s="120">
        <f t="shared" si="0"/>
        <v>231144</v>
      </c>
      <c r="K14" s="28">
        <v>4</v>
      </c>
      <c r="M14" s="95">
        <v>9631</v>
      </c>
      <c r="O14" s="96"/>
      <c r="P14" s="87">
        <v>1</v>
      </c>
      <c r="Q14" s="88">
        <f t="shared" ref="Q14:Q16" si="3">M14</f>
        <v>9631</v>
      </c>
      <c r="R14" s="89">
        <f t="shared" si="2"/>
        <v>9631</v>
      </c>
    </row>
    <row r="15" spans="2:21" s="20" customFormat="1" ht="15" customHeight="1" x14ac:dyDescent="0.25">
      <c r="B15" s="115">
        <v>5</v>
      </c>
      <c r="C15" s="123" t="s">
        <v>797</v>
      </c>
      <c r="D15" s="124"/>
      <c r="E15" s="125"/>
      <c r="F15" s="52">
        <v>2</v>
      </c>
      <c r="G15" s="52" t="s">
        <v>21</v>
      </c>
      <c r="H15" s="112">
        <f t="shared" si="1"/>
        <v>5688</v>
      </c>
      <c r="I15" s="113">
        <v>0</v>
      </c>
      <c r="J15" s="114">
        <f t="shared" si="0"/>
        <v>11376</v>
      </c>
      <c r="K15" s="83">
        <v>5</v>
      </c>
      <c r="L15" s="95"/>
      <c r="M15" s="84">
        <v>5688</v>
      </c>
      <c r="N15" s="84"/>
      <c r="O15" s="96"/>
      <c r="P15" s="87">
        <v>1</v>
      </c>
      <c r="Q15" s="88">
        <f t="shared" si="3"/>
        <v>5688</v>
      </c>
      <c r="R15" s="90">
        <f t="shared" si="2"/>
        <v>5688</v>
      </c>
      <c r="S15" s="84"/>
    </row>
    <row r="16" spans="2:21" x14ac:dyDescent="0.25">
      <c r="B16" s="115">
        <v>6</v>
      </c>
      <c r="C16" s="123" t="s">
        <v>798</v>
      </c>
      <c r="D16" s="124"/>
      <c r="E16" s="125"/>
      <c r="F16" s="52">
        <v>3</v>
      </c>
      <c r="G16" s="52" t="s">
        <v>21</v>
      </c>
      <c r="H16" s="112">
        <f>VLOOKUP(B16,COTIZADO,8,FALSE)</f>
        <v>4455</v>
      </c>
      <c r="I16" s="113">
        <v>0</v>
      </c>
      <c r="J16" s="114">
        <f t="shared" si="0"/>
        <v>13365</v>
      </c>
      <c r="K16" s="28">
        <v>6</v>
      </c>
      <c r="M16" s="84">
        <v>4455</v>
      </c>
      <c r="N16" s="95"/>
      <c r="O16" s="96"/>
      <c r="P16" s="87">
        <v>1</v>
      </c>
      <c r="Q16" s="88">
        <f t="shared" si="3"/>
        <v>4455</v>
      </c>
      <c r="R16" s="89">
        <f t="shared" si="2"/>
        <v>4455</v>
      </c>
    </row>
    <row r="17" spans="2:19" x14ac:dyDescent="0.25">
      <c r="B17" s="115">
        <v>7</v>
      </c>
      <c r="C17" s="123" t="s">
        <v>799</v>
      </c>
      <c r="D17" s="124"/>
      <c r="E17" s="125"/>
      <c r="F17" s="52">
        <v>2</v>
      </c>
      <c r="G17" s="52" t="s">
        <v>21</v>
      </c>
      <c r="H17" s="112">
        <f>R17</f>
        <v>153240</v>
      </c>
      <c r="I17" s="113">
        <v>0</v>
      </c>
      <c r="J17" s="114">
        <f t="shared" si="0"/>
        <v>306480</v>
      </c>
      <c r="K17" s="28">
        <v>7</v>
      </c>
      <c r="L17" s="95"/>
      <c r="O17" s="96">
        <v>102160</v>
      </c>
      <c r="P17" s="87">
        <v>1.5</v>
      </c>
      <c r="Q17" s="88">
        <f>O17</f>
        <v>102160</v>
      </c>
      <c r="R17" s="89">
        <f t="shared" si="2"/>
        <v>153240</v>
      </c>
    </row>
    <row r="18" spans="2:19" s="20" customFormat="1" x14ac:dyDescent="0.25">
      <c r="B18" s="115">
        <v>8</v>
      </c>
      <c r="C18" s="123" t="s">
        <v>800</v>
      </c>
      <c r="D18" s="124"/>
      <c r="E18" s="125"/>
      <c r="F18" s="52">
        <v>12</v>
      </c>
      <c r="G18" s="52" t="s">
        <v>21</v>
      </c>
      <c r="H18" s="112">
        <f>R18</f>
        <v>10335</v>
      </c>
      <c r="I18" s="113">
        <v>0</v>
      </c>
      <c r="J18" s="114">
        <f>F18*H18*(1-I18/100)</f>
        <v>124020</v>
      </c>
      <c r="K18" s="83">
        <v>8</v>
      </c>
      <c r="M18" s="95"/>
      <c r="N18" s="96">
        <v>6890</v>
      </c>
      <c r="O18" s="96"/>
      <c r="P18" s="87">
        <v>1.5</v>
      </c>
      <c r="Q18" s="88">
        <f>N18</f>
        <v>6890</v>
      </c>
      <c r="R18" s="90">
        <f t="shared" si="2"/>
        <v>10335</v>
      </c>
      <c r="S18" s="84"/>
    </row>
    <row r="19" spans="2:19" x14ac:dyDescent="0.25">
      <c r="B19" s="115">
        <v>9</v>
      </c>
      <c r="C19" s="123" t="s">
        <v>802</v>
      </c>
      <c r="D19" s="124"/>
      <c r="E19" s="125"/>
      <c r="F19" s="52">
        <v>2</v>
      </c>
      <c r="G19" s="52" t="s">
        <v>21</v>
      </c>
      <c r="H19" s="112">
        <f t="shared" si="1"/>
        <v>4930.5</v>
      </c>
      <c r="I19" s="113">
        <v>0</v>
      </c>
      <c r="J19" s="114">
        <f t="shared" si="0"/>
        <v>9861</v>
      </c>
      <c r="K19" s="28">
        <v>9</v>
      </c>
      <c r="M19" s="95"/>
      <c r="N19" s="96"/>
      <c r="O19" s="96"/>
      <c r="P19" s="87">
        <v>1.5</v>
      </c>
      <c r="Q19" s="88">
        <f>S19</f>
        <v>3287</v>
      </c>
      <c r="R19" s="89">
        <f t="shared" si="2"/>
        <v>4930.5</v>
      </c>
      <c r="S19" s="84">
        <v>3287</v>
      </c>
    </row>
    <row r="20" spans="2:19" x14ac:dyDescent="0.25">
      <c r="B20" s="115">
        <v>10</v>
      </c>
      <c r="C20" s="123" t="s">
        <v>803</v>
      </c>
      <c r="D20" s="124"/>
      <c r="E20" s="125"/>
      <c r="F20" s="52">
        <v>2</v>
      </c>
      <c r="G20" s="52" t="s">
        <v>21</v>
      </c>
      <c r="H20" s="112">
        <f t="shared" si="1"/>
        <v>2134.5</v>
      </c>
      <c r="I20" s="113">
        <v>0</v>
      </c>
      <c r="J20" s="114">
        <f t="shared" si="0"/>
        <v>4269</v>
      </c>
      <c r="K20" s="28">
        <v>10</v>
      </c>
      <c r="M20" s="95"/>
      <c r="N20" s="96"/>
      <c r="O20" s="96"/>
      <c r="P20" s="87">
        <v>1.5</v>
      </c>
      <c r="Q20" s="88">
        <f>S20</f>
        <v>1423</v>
      </c>
      <c r="R20" s="89">
        <f t="shared" si="2"/>
        <v>2134.5</v>
      </c>
      <c r="S20" s="84">
        <v>1423</v>
      </c>
    </row>
    <row r="21" spans="2:19" x14ac:dyDescent="0.25">
      <c r="B21" s="110">
        <v>11</v>
      </c>
      <c r="C21" s="123"/>
      <c r="D21" s="124"/>
      <c r="E21" s="125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23"/>
      <c r="D22" s="124"/>
      <c r="E22" s="125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23"/>
      <c r="D23" s="124"/>
      <c r="E23" s="125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4">L23</f>
        <v>0</v>
      </c>
      <c r="R23" s="89">
        <f t="shared" si="2"/>
        <v>0</v>
      </c>
    </row>
    <row r="24" spans="2:19" x14ac:dyDescent="0.25">
      <c r="B24" s="110">
        <v>14</v>
      </c>
      <c r="C24" s="123"/>
      <c r="D24" s="124"/>
      <c r="E24" s="125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4"/>
        <v>0</v>
      </c>
      <c r="R24" s="89">
        <f t="shared" si="2"/>
        <v>0</v>
      </c>
    </row>
    <row r="25" spans="2:19" x14ac:dyDescent="0.25">
      <c r="B25" s="110">
        <v>15</v>
      </c>
      <c r="C25" s="123"/>
      <c r="D25" s="124"/>
      <c r="E25" s="125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4"/>
        <v>0</v>
      </c>
      <c r="R25" s="89">
        <f t="shared" si="2"/>
        <v>0</v>
      </c>
    </row>
    <row r="26" spans="2:19" x14ac:dyDescent="0.25">
      <c r="B26" s="110">
        <v>16</v>
      </c>
      <c r="C26" s="123"/>
      <c r="D26" s="124"/>
      <c r="E26" s="125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4"/>
        <v>0</v>
      </c>
      <c r="R26" s="89">
        <f t="shared" si="2"/>
        <v>0</v>
      </c>
    </row>
    <row r="27" spans="2:19" x14ac:dyDescent="0.25">
      <c r="B27" s="110">
        <v>17</v>
      </c>
      <c r="C27" s="123"/>
      <c r="D27" s="124"/>
      <c r="E27" s="125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4"/>
        <v>0</v>
      </c>
      <c r="R27" s="89">
        <f t="shared" si="2"/>
        <v>0</v>
      </c>
    </row>
    <row r="28" spans="2:19" ht="15.75" thickBot="1" x14ac:dyDescent="0.3">
      <c r="B28" s="110">
        <v>18</v>
      </c>
      <c r="C28" s="123"/>
      <c r="D28" s="124"/>
      <c r="E28" s="125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4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733109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1"/>
      <c r="E31" s="122"/>
      <c r="F31" s="66"/>
      <c r="G31" s="67" t="s">
        <v>4</v>
      </c>
      <c r="H31" s="60"/>
      <c r="I31" s="68"/>
      <c r="J31" s="65">
        <f>J29-J30</f>
        <v>733109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139290.71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872399.71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topLeftCell="B1" zoomScaleNormal="100" workbookViewId="0">
      <pane ySplit="1" topLeftCell="A2" activePane="bottomLeft" state="frozen"/>
      <selection activeCell="B1" sqref="B1"/>
      <selection pane="bottomLeft" activeCell="B62" sqref="B6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hidden="1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hidden="1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hidden="1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hidden="1" x14ac:dyDescent="0.25">
      <c r="A162">
        <v>164</v>
      </c>
      <c r="B162" s="30" t="s">
        <v>776</v>
      </c>
      <c r="C162" s="111" t="s">
        <v>775</v>
      </c>
      <c r="E162" t="s">
        <v>777</v>
      </c>
      <c r="F162" t="s">
        <v>27</v>
      </c>
      <c r="G162" t="s">
        <v>31</v>
      </c>
      <c r="H162" t="s">
        <v>755</v>
      </c>
      <c r="I162" t="s">
        <v>778</v>
      </c>
      <c r="M162" t="s">
        <v>568</v>
      </c>
    </row>
    <row r="163" spans="1:13" hidden="1" x14ac:dyDescent="0.25">
      <c r="A163">
        <v>165</v>
      </c>
      <c r="B163" s="30" t="s">
        <v>779</v>
      </c>
      <c r="C163" s="111" t="s">
        <v>780</v>
      </c>
      <c r="D163" t="s">
        <v>785</v>
      </c>
      <c r="E163" t="s">
        <v>781</v>
      </c>
      <c r="F163" t="s">
        <v>784</v>
      </c>
      <c r="G163" t="s">
        <v>784</v>
      </c>
      <c r="H163" t="s">
        <v>755</v>
      </c>
      <c r="K163" t="s">
        <v>782</v>
      </c>
      <c r="L163" s="76" t="s">
        <v>783</v>
      </c>
      <c r="M163" t="s">
        <v>568</v>
      </c>
    </row>
    <row r="164" spans="1:13" hidden="1" x14ac:dyDescent="0.25">
      <c r="A164">
        <v>166</v>
      </c>
      <c r="B164" s="30" t="s">
        <v>786</v>
      </c>
      <c r="C164" s="111" t="s">
        <v>787</v>
      </c>
      <c r="G164" t="s">
        <v>31</v>
      </c>
      <c r="H164" t="s">
        <v>755</v>
      </c>
      <c r="I164" t="s">
        <v>788</v>
      </c>
      <c r="M164" t="s">
        <v>568</v>
      </c>
    </row>
    <row r="165" spans="1:13" hidden="1" x14ac:dyDescent="0.25">
      <c r="A165">
        <v>167</v>
      </c>
      <c r="B165" s="30" t="s">
        <v>790</v>
      </c>
      <c r="C165" s="111" t="s">
        <v>789</v>
      </c>
      <c r="G165" t="s">
        <v>31</v>
      </c>
      <c r="H165" t="s">
        <v>755</v>
      </c>
      <c r="I165" t="s">
        <v>791</v>
      </c>
      <c r="M165" t="s">
        <v>568</v>
      </c>
    </row>
    <row r="166" spans="1:13" hidden="1" x14ac:dyDescent="0.25">
      <c r="A166">
        <v>168</v>
      </c>
    </row>
    <row r="167" spans="1:13" hidden="1" x14ac:dyDescent="0.25">
      <c r="A167">
        <v>169</v>
      </c>
    </row>
    <row r="168" spans="1:13" hidden="1" x14ac:dyDescent="0.25">
      <c r="A168">
        <v>170</v>
      </c>
    </row>
    <row r="169" spans="1:13" hidden="1" x14ac:dyDescent="0.25">
      <c r="A169">
        <v>171</v>
      </c>
    </row>
    <row r="170" spans="1:13" hidden="1" x14ac:dyDescent="0.25">
      <c r="A170">
        <v>172</v>
      </c>
    </row>
    <row r="171" spans="1:13" hidden="1" x14ac:dyDescent="0.25">
      <c r="A171">
        <v>173</v>
      </c>
    </row>
    <row r="172" spans="1:13" hidden="1" x14ac:dyDescent="0.25">
      <c r="A172">
        <v>174</v>
      </c>
    </row>
    <row r="173" spans="1:13" hidden="1" x14ac:dyDescent="0.25">
      <c r="A173">
        <v>175</v>
      </c>
    </row>
    <row r="174" spans="1:13" hidden="1" x14ac:dyDescent="0.25">
      <c r="A174">
        <v>176</v>
      </c>
    </row>
    <row r="175" spans="1:13" hidden="1" x14ac:dyDescent="0.25">
      <c r="A175">
        <v>177</v>
      </c>
    </row>
    <row r="176" spans="1:13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/>
    </row>
  </sheetData>
  <autoFilter ref="A1:M283">
    <filterColumn colId="2">
      <filters>
        <filter val="GRASAS COMERCIALES GRASCO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2015-08-04T13:37:04Z</cp:lastPrinted>
  <dcterms:created xsi:type="dcterms:W3CDTF">2013-07-12T05:01:37Z</dcterms:created>
  <dcterms:modified xsi:type="dcterms:W3CDTF">2015-08-04T14:21:47Z</dcterms:modified>
</cp:coreProperties>
</file>