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'COTIZACION'!$B$1:$J$31</definedName>
    <definedName name="CLIENTES">'CLIENTES'!$B$2:$M$201</definedName>
    <definedName name="COTIZADO" comment="VALORES COTIZADOS A PROVEEDORES">'COTIZACION'!$K$10:$R$26</definedName>
    <definedName name="VENTAFINAL" comment="PRECIO OFERTADO A CLIENTE">'COTIZACION'!$R$11:$R$26</definedName>
    <definedName name="Z_E08BD4BD_63D8_41E6_9AED_1C81DE76C4C8_.wvu.PrintArea" localSheetId="0" hidden="1">'COTIZACION'!$B$1:$J$31</definedName>
  </definedNames>
  <calcPr fullCalcOnLoad="1"/>
</workbook>
</file>

<file path=xl/sharedStrings.xml><?xml version="1.0" encoding="utf-8"?>
<sst xmlns="http://schemas.openxmlformats.org/spreadsheetml/2006/main" count="877" uniqueCount="631">
  <si>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</si>
  <si>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</si>
  <si>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</si>
  <si>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</si>
  <si>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</si>
  <si>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</si>
  <si>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</si>
  <si>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</si>
  <si>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</si>
  <si>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</si>
  <si>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</si>
  <si>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</si>
  <si>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</si>
  <si>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</si>
  <si>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</si>
  <si>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</si>
  <si>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</si>
  <si>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</si>
  <si>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</si>
  <si>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</si>
  <si>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</si>
  <si>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</si>
  <si>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</si>
  <si>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</si>
  <si>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</si>
  <si>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</si>
  <si>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</si>
  <si>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</si>
  <si>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</si>
  <si>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</si>
  <si>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</si>
  <si>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</si>
  <si>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</si>
  <si>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</si>
  <si>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</si>
  <si>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</si>
  <si>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</si>
  <si>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</si>
  <si>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</si>
  <si>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</si>
  <si>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</si>
  <si>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</si>
  <si>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</si>
  <si>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</si>
  <si>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</si>
  <si>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</si>
  <si>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</si>
  <si>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</si>
  <si>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</si>
  <si>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</si>
  <si>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</si>
  <si>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</si>
  <si>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</si>
  <si>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</si>
  <si>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</si>
  <si>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</si>
  <si>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</si>
  <si>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</si>
  <si>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</si>
  <si>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</si>
  <si>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</si>
  <si>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</si>
  <si>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</si>
  <si>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</si>
  <si>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</si>
  <si>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</si>
  <si>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</si>
  <si>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</si>
  <si>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</si>
  <si>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</si>
  <si>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</si>
  <si>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</si>
  <si>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</si>
  <si>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</si>
  <si>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</si>
  <si>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</si>
  <si>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</si>
  <si>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</si>
  <si>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</si>
  <si>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</si>
  <si>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</si>
  <si>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</si>
  <si>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</si>
  <si>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</si>
  <si>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</si>
  <si>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</si>
  <si>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</si>
  <si>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</si>
  <si>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</si>
  <si>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</si>
  <si>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</si>
  <si>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</si>
  <si>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</si>
  <si>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</si>
  <si>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</si>
  <si>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</si>
  <si>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</si>
  <si>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</si>
  <si>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</si>
  <si>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</si>
  <si>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</si>
  <si>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</si>
  <si>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</si>
  <si>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</si>
  <si>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</si>
  <si>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</si>
  <si>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</si>
  <si>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</si>
  <si>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</si>
  <si>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</si>
  <si>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</si>
  <si>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</si>
  <si>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</si>
  <si>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</si>
  <si>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</si>
  <si>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</si>
  <si>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</si>
  <si>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</si>
  <si>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</si>
  <si>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</si>
  <si>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</si>
  <si>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</si>
  <si>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</si>
  <si>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</si>
  <si>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</si>
  <si>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</si>
  <si>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</si>
  <si>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</si>
  <si>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</si>
  <si>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</si>
  <si>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</si>
  <si>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</si>
  <si>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</si>
  <si>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</si>
  <si>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</si>
  <si>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</si>
  <si>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</si>
  <si>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</si>
  <si>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</si>
  <si>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</si>
  <si>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</si>
  <si>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</si>
  <si>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</si>
  <si>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</si>
  <si>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</si>
  <si>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</si>
  <si>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</si>
  <si>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</si>
  <si>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</si>
  <si>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</si>
  <si>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</si>
  <si>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</si>
  <si>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</si>
  <si>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</si>
  <si>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</si>
  <si>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</si>
  <si>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</si>
  <si>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</si>
  <si>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</si>
  <si>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</si>
  <si>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</si>
  <si>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</si>
  <si>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</si>
  <si>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</si>
  <si>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</si>
  <si>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</si>
  <si>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</si>
  <si>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</si>
  <si>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</si>
  <si>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</si>
  <si>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</si>
  <si>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</si>
  <si>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</si>
  <si>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</si>
  <si>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</si>
  <si>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</si>
  <si>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</si>
  <si>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</si>
  <si>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</si>
  <si>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</si>
  <si>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</si>
  <si>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</si>
  <si>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</si>
  <si>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</si>
  <si>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</si>
  <si>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</si>
  <si>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</si>
  <si>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</si>
  <si>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</si>
  <si>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</si>
  <si>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</si>
  <si>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</si>
  <si>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</si>
  <si>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</si>
  <si>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</si>
  <si>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</si>
  <si>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</si>
  <si>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</si>
  <si>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</si>
  <si>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</si>
  <si>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</si>
  <si>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</si>
  <si>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</si>
  <si>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</si>
  <si>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</si>
  <si>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</si>
  <si>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</si>
  <si>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</si>
  <si>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</si>
  <si>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</si>
  <si>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</si>
  <si>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</si>
  <si>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</si>
  <si>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</si>
  <si>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</si>
  <si>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</si>
  <si>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</si>
  <si>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</si>
  <si>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</si>
  <si>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</si>
  <si>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</si>
  <si>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</si>
  <si>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</si>
  <si>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</si>
  <si>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</si>
  <si>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</si>
  <si>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</si>
  <si>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</si>
  <si>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</si>
  <si>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</si>
  <si>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</si>
  <si>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</si>
  <si>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</si>
  <si>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</si>
  <si>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</si>
  <si>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</si>
  <si>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</si>
  <si>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</si>
  <si>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</si>
  <si>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</si>
  <si>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</si>
  <si>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</si>
  <si>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</si>
  <si>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</si>
  <si>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</si>
  <si>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</si>
  <si>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</si>
  <si>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</si>
  <si>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</si>
  <si>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</si>
  <si>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</si>
  <si>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</si>
  <si>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</si>
  <si>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</si>
  <si>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</si>
  <si>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</si>
  <si>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</si>
  <si>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</si>
  <si>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</si>
  <si>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</si>
  <si>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</si>
  <si>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</si>
  <si>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</si>
  <si>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</si>
  <si>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</si>
  <si>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</si>
  <si>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</si>
  <si>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</si>
  <si>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</si>
  <si>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</si>
  <si>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</si>
  <si>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</si>
  <si>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</si>
  <si>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</si>
  <si>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</si>
  <si>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</si>
  <si>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</si>
  <si>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</si>
  <si>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</si>
  <si>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</si>
  <si>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</si>
  <si>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</si>
  <si>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</si>
  <si>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</si>
  <si>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</si>
  <si>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</si>
  <si>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</si>
  <si>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</si>
  <si>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</si>
  <si>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</si>
  <si>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</si>
  <si>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</si>
  <si>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</si>
  <si>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</si>
  <si>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</si>
  <si>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</si>
  <si>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</si>
  <si>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</si>
  <si>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</si>
  <si>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</si>
  <si>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</si>
  <si>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</si>
  <si>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</si>
  <si>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</si>
  <si>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</si>
  <si>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</si>
  <si>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</si>
  <si>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</si>
  <si>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</si>
  <si>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</si>
  <si>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</si>
  <si>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</si>
  <si>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</si>
  <si>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</si>
  <si>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</si>
  <si>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</si>
  <si>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</si>
  <si>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</si>
  <si>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</si>
  <si>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</si>
  <si>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</si>
  <si>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</si>
  <si>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</si>
  <si>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</si>
  <si>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</si>
  <si>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</si>
  <si>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</si>
  <si>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</si>
  <si>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</si>
  <si>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</si>
  <si>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</si>
  <si>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</si>
  <si>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</si>
  <si>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</si>
  <si>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</si>
  <si>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</si>
  <si>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</si>
  <si>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</si>
  <si>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</si>
  <si>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</si>
  <si>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</si>
  <si>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</si>
  <si>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</si>
  <si>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</si>
  <si>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</si>
  <si>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</si>
  <si>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</si>
  <si>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</si>
  <si>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</si>
  <si>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</si>
  <si>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</si>
  <si>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</si>
  <si>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</si>
  <si>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</si>
  <si>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</si>
  <si>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</si>
  <si>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</si>
  <si>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</si>
  <si>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</si>
  <si>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</si>
  <si>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</si>
  <si>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</si>
  <si>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</si>
  <si>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</si>
  <si>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</si>
  <si>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</si>
  <si>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</si>
  <si>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</si>
  <si>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</si>
  <si>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</si>
  <si>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</si>
  <si>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</si>
  <si>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</si>
  <si>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</si>
  <si>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</si>
  <si>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</si>
  <si>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</si>
  <si>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</si>
  <si>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</si>
  <si>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</si>
  <si>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</si>
  <si>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</si>
  <si>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</si>
  <si>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</si>
  <si>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</si>
  <si>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</si>
  <si>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</si>
  <si>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</si>
  <si>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</si>
  <si>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</si>
  <si>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</si>
  <si>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</si>
  <si>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</si>
  <si>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</si>
  <si>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</si>
  <si>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</si>
  <si>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</si>
  <si>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</si>
  <si>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</si>
  <si>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</si>
  <si>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</si>
  <si>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</si>
  <si>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</si>
  <si>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</si>
  <si>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</si>
  <si>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</si>
  <si>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</si>
  <si>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</si>
  <si>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</si>
  <si>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</si>
  <si>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</si>
  <si>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</si>
  <si>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</si>
  <si>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</si>
  <si>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</si>
  <si>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</si>
  <si>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</si>
  <si>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</si>
  <si>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</si>
  <si>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</si>
  <si>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</si>
  <si>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</si>
  <si>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</si>
  <si>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</si>
  <si>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</si>
  <si>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</si>
  <si>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</si>
  <si>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</si>
  <si>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</si>
  <si>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</si>
  <si>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</si>
  <si>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</si>
  <si>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</si>
  <si>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</si>
  <si>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</si>
  <si>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</si>
  <si>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</si>
  <si>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</si>
  <si>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</si>
  <si>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</si>
  <si>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</si>
  <si>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</si>
  <si>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</si>
  <si>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</si>
  <si>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</si>
  <si>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</si>
  <si>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</si>
  <si>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</si>
  <si>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</si>
  <si>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</si>
  <si>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</si>
  <si>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</si>
  <si>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</si>
  <si>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</si>
  <si>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</si>
  <si>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</si>
  <si>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</si>
  <si>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</si>
  <si>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</si>
  <si>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</si>
  <si>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</si>
  <si>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</si>
  <si>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</si>
  <si>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</si>
  <si>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</si>
  <si>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</si>
  <si>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</si>
  <si>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</si>
  <si>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</si>
  <si>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</si>
  <si>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</si>
  <si>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</si>
  <si>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</si>
  <si>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</si>
  <si>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</si>
  <si>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</si>
  <si>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</si>
  <si>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</si>
  <si>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</si>
  <si>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</si>
  <si>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</si>
  <si>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</si>
  <si>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</si>
  <si>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</si>
  <si>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</si>
  <si>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</si>
  <si>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</si>
  <si>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</si>
  <si>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</si>
  <si>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</si>
  <si>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</si>
  <si>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</si>
  <si>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</si>
  <si>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</si>
  <si>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</si>
  <si>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</si>
  <si>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</si>
  <si>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</si>
  <si>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</si>
  <si>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</si>
  <si>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</si>
  <si>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</si>
  <si>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</si>
  <si>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</si>
  <si>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</si>
  <si>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</si>
  <si>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</si>
  <si>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</si>
  <si>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</si>
  <si>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</si>
  <si>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</si>
  <si>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</si>
  <si>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</si>
  <si>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</si>
  <si>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</si>
  <si>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</si>
  <si>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</si>
  <si>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</si>
  <si>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</si>
  <si>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</si>
  <si>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</si>
  <si>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</si>
  <si>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</si>
  <si>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</si>
  <si>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</si>
  <si>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</si>
  <si>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</si>
  <si>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</si>
  <si>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</si>
  <si>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</si>
  <si>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</si>
  <si>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</si>
  <si>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</si>
  <si>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</si>
  <si>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</si>
  <si>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</si>
  <si>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</si>
  <si>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</si>
  <si>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</si>
  <si>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</si>
  <si>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</si>
  <si>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</si>
  <si>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</si>
  <si>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</si>
  <si>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</si>
  <si>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</si>
  <si>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</si>
  <si>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</si>
  <si>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</si>
  <si>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</si>
  <si>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</si>
  <si>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</si>
  <si>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</si>
  <si>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</si>
  <si>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</si>
  <si>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</si>
  <si>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</si>
  <si>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</si>
  <si>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</si>
  <si>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</si>
  <si>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</si>
  <si>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</si>
  <si>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</si>
  <si>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</si>
  <si>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</si>
  <si>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</si>
  <si>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</si>
  <si>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</si>
  <si>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</si>
  <si>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</si>
  <si>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</si>
  <si>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</si>
  <si>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</si>
  <si>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</si>
  <si>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</si>
  <si>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</si>
  <si>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</si>
  <si>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</si>
  <si>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</si>
  <si>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</si>
  <si>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</si>
  <si>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</si>
  <si>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</si>
  <si>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</si>
  <si>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</si>
  <si>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</si>
  <si>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</si>
  <si>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</si>
  <si>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</si>
  <si>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</si>
  <si>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</si>
  <si>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</si>
  <si>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</si>
  <si>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</si>
  <si>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</si>
  <si>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</si>
  <si>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</si>
  <si>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</si>
  <si>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</si>
  <si>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</si>
  <si>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</si>
  <si>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</si>
  <si>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</si>
  <si>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</si>
  <si>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</si>
  <si>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</si>
  <si>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</si>
  <si>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</si>
  <si>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</si>
  <si>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</si>
  <si>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B.BOSCH S.A.</t>
  </si>
  <si>
    <t>30 DIAS OC</t>
  </si>
  <si>
    <t>GABRIEL CUCOCH</t>
  </si>
  <si>
    <t xml:space="preserve">RODOLFO </t>
  </si>
  <si>
    <t>84.716.400-K</t>
  </si>
  <si>
    <t>DISPONIBILIDAD INMEDIATA</t>
  </si>
  <si>
    <t>NIPLE GALVANIZADO 1"</t>
  </si>
  <si>
    <t>BUJE REDUCCION PVC 90-75</t>
  </si>
  <si>
    <t>BUJE REDUCCION PVC 75-63</t>
  </si>
  <si>
    <t>BUJE REDUCCION PVC 63-50</t>
  </si>
  <si>
    <t>BUJE REDUCCION PVC 50-40</t>
  </si>
  <si>
    <t>BUSHING  REDUCCION INOX  2X 11/4"</t>
  </si>
  <si>
    <t>CODO GALVANIZA DE 1"</t>
  </si>
  <si>
    <t>NIPLE TUERCA  GALVANIZA DE 1/2"</t>
  </si>
  <si>
    <t>TEE GALV  DE 1"</t>
  </si>
  <si>
    <t>UNION AMERICANA GALV DE 3/4"</t>
  </si>
  <si>
    <t>UNION AMERICANA GALV DE 1"</t>
  </si>
  <si>
    <t>MICHELLIS</t>
  </si>
  <si>
    <t>DIMACO</t>
  </si>
  <si>
    <t>ALLEN</t>
  </si>
  <si>
    <t>NIPLE TUERCA INOX 11/4"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</si>
</sst>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6" fillId="33" borderId="23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49" fillId="33" borderId="23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6" xfId="0" applyFont="1" applyFill="1" applyBorder="1" applyAlignment="1" applyProtection="1">
      <alignment horizontal="right"/>
      <protection locked="0"/>
    </xf>
    <xf numFmtId="1" fontId="49" fillId="33" borderId="27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8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29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8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30" xfId="0" applyFont="1" applyFill="1" applyBorder="1" applyAlignment="1" applyProtection="1">
      <alignment/>
      <protection locked="0"/>
    </xf>
    <xf numFmtId="0" fontId="49" fillId="33" borderId="31" xfId="0" applyFont="1" applyFill="1" applyBorder="1" applyAlignment="1" applyProtection="1">
      <alignment horizontal="right" vertical="center"/>
      <protection locked="0"/>
    </xf>
    <xf numFmtId="0" fontId="49" fillId="33" borderId="23" xfId="0" applyFont="1" applyFill="1" applyBorder="1" applyAlignment="1" applyProtection="1">
      <alignment horizontal="right" vertical="center"/>
      <protection locked="0"/>
    </xf>
    <xf numFmtId="0" fontId="49" fillId="33" borderId="32" xfId="0" applyFont="1" applyFill="1" applyBorder="1" applyAlignment="1" applyProtection="1">
      <alignment horizontal="right"/>
      <protection locked="0"/>
    </xf>
    <xf numFmtId="1" fontId="49" fillId="33" borderId="33" xfId="0" applyNumberFormat="1" applyFont="1" applyFill="1" applyBorder="1" applyAlignment="1" applyProtection="1">
      <alignment horizontal="center"/>
      <protection/>
    </xf>
    <xf numFmtId="173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23" xfId="0" applyFont="1" applyFill="1" applyBorder="1" applyAlignment="1" applyProtection="1">
      <alignment/>
      <protection locked="0"/>
    </xf>
    <xf numFmtId="0" fontId="27" fillId="33" borderId="23" xfId="0" applyFont="1" applyFill="1" applyBorder="1" applyAlignment="1" applyProtection="1">
      <alignment/>
      <protection locked="0"/>
    </xf>
    <xf numFmtId="172" fontId="27" fillId="33" borderId="30" xfId="0" applyNumberFormat="1" applyFont="1" applyFill="1" applyBorder="1" applyAlignment="1" applyProtection="1">
      <alignment horizontal="left" vertical="center"/>
      <protection locked="0"/>
    </xf>
    <xf numFmtId="0" fontId="25" fillId="33" borderId="34" xfId="0" applyFont="1" applyFill="1" applyBorder="1" applyAlignment="1" applyProtection="1">
      <alignment horizontal="center"/>
      <protection locked="0"/>
    </xf>
    <xf numFmtId="0" fontId="25" fillId="33" borderId="25" xfId="0" applyFont="1" applyFill="1" applyBorder="1" applyAlignment="1" applyProtection="1">
      <alignment horizont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26" xfId="0" applyFont="1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/>
      <protection locked="0"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174" fontId="25" fillId="33" borderId="34" xfId="0" applyNumberFormat="1" applyFont="1" applyFill="1" applyBorder="1" applyAlignment="1" applyProtection="1">
      <alignment horizontal="center"/>
      <protection/>
    </xf>
    <xf numFmtId="174" fontId="25" fillId="33" borderId="34" xfId="0" applyNumberFormat="1" applyFont="1" applyFill="1" applyBorder="1" applyAlignment="1" applyProtection="1">
      <alignment horizontal="center"/>
      <protection locked="0"/>
    </xf>
    <xf numFmtId="174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6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6" xfId="0" applyFont="1" applyFill="1" applyBorder="1" applyAlignment="1" applyProtection="1">
      <alignment horizontal="center"/>
      <protection locked="0"/>
    </xf>
    <xf numFmtId="0" fontId="25" fillId="33" borderId="36" xfId="0" applyFont="1" applyFill="1" applyBorder="1" applyAlignment="1" applyProtection="1">
      <alignment/>
      <protection locked="0"/>
    </xf>
    <xf numFmtId="174" fontId="25" fillId="33" borderId="36" xfId="0" applyNumberFormat="1" applyFont="1" applyFill="1" applyBorder="1" applyAlignment="1" applyProtection="1">
      <alignment horizontal="center"/>
      <protection/>
    </xf>
    <xf numFmtId="174" fontId="25" fillId="33" borderId="36" xfId="0" applyNumberFormat="1" applyFont="1" applyFill="1" applyBorder="1" applyAlignment="1" applyProtection="1">
      <alignment horizontal="center"/>
      <protection locked="0"/>
    </xf>
    <xf numFmtId="174" fontId="25" fillId="33" borderId="15" xfId="0" applyNumberFormat="1" applyFont="1" applyFill="1" applyBorder="1" applyAlignment="1" applyProtection="1">
      <alignment horizontal="center"/>
      <protection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23" xfId="0" applyFont="1" applyFill="1" applyBorder="1" applyAlignment="1" applyProtection="1">
      <alignment/>
      <protection locked="0"/>
    </xf>
    <xf numFmtId="0" fontId="25" fillId="33" borderId="30" xfId="0" applyFont="1" applyFill="1" applyBorder="1" applyAlignment="1" applyProtection="1">
      <alignment/>
      <protection locked="0"/>
    </xf>
    <xf numFmtId="174" fontId="25" fillId="33" borderId="37" xfId="0" applyNumberFormat="1" applyFont="1" applyFill="1" applyBorder="1" applyAlignment="1" applyProtection="1">
      <alignment horizontal="center"/>
      <protection/>
    </xf>
    <xf numFmtId="174" fontId="25" fillId="33" borderId="37" xfId="0" applyNumberFormat="1" applyFont="1" applyFill="1" applyBorder="1" applyAlignment="1" applyProtection="1">
      <alignment horizontal="center"/>
      <protection locked="0"/>
    </xf>
    <xf numFmtId="174" fontId="25" fillId="33" borderId="30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>
      <alignment/>
    </xf>
    <xf numFmtId="1" fontId="48" fillId="0" borderId="0" xfId="0" applyNumberFormat="1" applyFont="1" applyAlignment="1" applyProtection="1">
      <alignment/>
      <protection locked="0"/>
    </xf>
    <xf numFmtId="1" fontId="48" fillId="0" borderId="0" xfId="0" applyNumberFormat="1" applyFont="1" applyBorder="1" applyAlignment="1" applyProtection="1">
      <alignment/>
      <protection locked="0"/>
    </xf>
    <xf numFmtId="0" fontId="25" fillId="33" borderId="38" xfId="0" applyFont="1" applyFill="1" applyBorder="1" applyAlignment="1" applyProtection="1">
      <alignment horizontal="center"/>
      <protection locked="0"/>
    </xf>
    <xf numFmtId="0" fontId="25" fillId="33" borderId="39" xfId="0" applyFont="1" applyFill="1" applyBorder="1" applyAlignment="1" applyProtection="1">
      <alignment/>
      <protection locked="0"/>
    </xf>
    <xf numFmtId="0" fontId="25" fillId="33" borderId="4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1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4">
        <v>2849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66" t="s">
        <v>6</v>
      </c>
      <c r="C4" s="67"/>
      <c r="D4" s="68" t="s">
        <v>614</v>
      </c>
      <c r="E4" s="67" t="s">
        <v>12</v>
      </c>
      <c r="F4" s="69"/>
      <c r="G4" s="69"/>
      <c r="H4" s="70"/>
      <c r="I4" s="67" t="s">
        <v>9</v>
      </c>
      <c r="J4" s="71"/>
      <c r="K4" s="20"/>
    </row>
    <row r="5" spans="2:11" ht="15">
      <c r="B5" s="72"/>
      <c r="C5" s="73"/>
      <c r="D5" s="74"/>
      <c r="E5" s="119"/>
      <c r="F5" s="119"/>
      <c r="G5" s="119"/>
      <c r="H5" s="119"/>
      <c r="I5" s="119"/>
      <c r="J5" s="120"/>
      <c r="K5" s="20"/>
    </row>
    <row r="6" spans="2:10" ht="17.25" customHeight="1">
      <c r="B6" s="72" t="s">
        <v>27</v>
      </c>
      <c r="C6" s="73"/>
      <c r="D6" s="75" t="s">
        <v>610</v>
      </c>
      <c r="E6" s="73" t="s">
        <v>7</v>
      </c>
      <c r="F6" s="119"/>
      <c r="G6" s="119"/>
      <c r="H6" s="119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9" t="s">
        <v>29</v>
      </c>
      <c r="G7" s="119"/>
      <c r="H7" s="119"/>
      <c r="I7" s="73" t="s">
        <v>26</v>
      </c>
      <c r="J7" s="78" t="s">
        <v>613</v>
      </c>
    </row>
    <row r="8" spans="2:12" ht="15.75" thickBot="1">
      <c r="B8" s="117" t="s">
        <v>28</v>
      </c>
      <c r="C8" s="118"/>
      <c r="D8" s="75" t="s">
        <v>611</v>
      </c>
      <c r="E8" s="73" t="s">
        <v>11</v>
      </c>
      <c r="F8" s="119" t="s">
        <v>612</v>
      </c>
      <c r="G8" s="119"/>
      <c r="H8" s="119"/>
      <c r="I8" s="73" t="s">
        <v>14</v>
      </c>
      <c r="J8" s="79">
        <f ca="1">TODAY()</f>
        <v>42212</v>
      </c>
      <c r="K8" s="20"/>
      <c r="L8" s="20"/>
    </row>
    <row r="9" spans="2:18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1" t="s">
        <v>24</v>
      </c>
      <c r="D10" s="112"/>
      <c r="E10" s="113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627</v>
      </c>
      <c r="M10" s="25" t="s">
        <v>628</v>
      </c>
      <c r="N10" s="25" t="s">
        <v>629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4" t="s">
        <v>616</v>
      </c>
      <c r="D11" s="115"/>
      <c r="E11" s="116"/>
      <c r="F11" s="84">
        <v>10</v>
      </c>
      <c r="G11" s="84" t="s">
        <v>23</v>
      </c>
      <c r="H11" s="90">
        <f aca="true" t="shared" si="0" ref="H11:H16">+R11</f>
        <v>420</v>
      </c>
      <c r="I11" s="91">
        <v>0</v>
      </c>
      <c r="J11" s="92">
        <f aca="true" t="shared" si="1" ref="J11:J26">F11*H11*(1-I11/100)</f>
        <v>4200</v>
      </c>
      <c r="K11" s="28"/>
      <c r="L11" s="29">
        <v>300</v>
      </c>
      <c r="M11" s="29"/>
      <c r="N11" s="29"/>
      <c r="O11" s="29"/>
      <c r="P11" s="30">
        <v>1.4</v>
      </c>
      <c r="Q11" s="31">
        <f>+L11</f>
        <v>300</v>
      </c>
      <c r="R11" s="34">
        <f>Q11*P11</f>
        <v>420</v>
      </c>
    </row>
    <row r="12" spans="2:18" ht="15">
      <c r="B12" s="93">
        <f>1+B11</f>
        <v>2</v>
      </c>
      <c r="C12" s="94" t="s">
        <v>617</v>
      </c>
      <c r="D12" s="95"/>
      <c r="E12" s="96"/>
      <c r="F12" s="97">
        <v>5</v>
      </c>
      <c r="G12" s="97" t="s">
        <v>23</v>
      </c>
      <c r="H12" s="99">
        <f t="shared" si="0"/>
        <v>2115.4</v>
      </c>
      <c r="I12" s="100">
        <v>0</v>
      </c>
      <c r="J12" s="101">
        <f t="shared" si="1"/>
        <v>10577</v>
      </c>
      <c r="K12" s="28"/>
      <c r="L12" s="29"/>
      <c r="M12" s="29">
        <v>1511</v>
      </c>
      <c r="N12" s="29"/>
      <c r="O12" s="29"/>
      <c r="P12" s="30">
        <v>1.4</v>
      </c>
      <c r="Q12" s="31">
        <f>+M12</f>
        <v>1511</v>
      </c>
      <c r="R12" s="34">
        <f aca="true" t="shared" si="2" ref="R12:R26">Q12*P12</f>
        <v>2115.4</v>
      </c>
    </row>
    <row r="13" spans="2:18" ht="15">
      <c r="B13" s="93">
        <f aca="true" t="shared" si="3" ref="B13:B26">1+B12</f>
        <v>3</v>
      </c>
      <c r="C13" s="94" t="s">
        <v>618</v>
      </c>
      <c r="D13" s="108"/>
      <c r="E13" s="96"/>
      <c r="F13" s="97">
        <v>5</v>
      </c>
      <c r="G13" s="97" t="s">
        <v>23</v>
      </c>
      <c r="H13" s="99">
        <f t="shared" si="0"/>
        <v>1358</v>
      </c>
      <c r="I13" s="100">
        <v>0</v>
      </c>
      <c r="J13" s="101">
        <f t="shared" si="1"/>
        <v>6790</v>
      </c>
      <c r="K13" s="28"/>
      <c r="L13" s="29"/>
      <c r="M13" s="29">
        <v>970</v>
      </c>
      <c r="N13" s="29"/>
      <c r="O13" s="29"/>
      <c r="P13" s="30">
        <v>1.4</v>
      </c>
      <c r="Q13" s="31">
        <f>+M13</f>
        <v>970</v>
      </c>
      <c r="R13" s="34">
        <f t="shared" si="2"/>
        <v>1358</v>
      </c>
    </row>
    <row r="14" spans="2:18" ht="15">
      <c r="B14" s="93">
        <f t="shared" si="3"/>
        <v>4</v>
      </c>
      <c r="C14" s="94" t="s">
        <v>619</v>
      </c>
      <c r="D14" s="95"/>
      <c r="E14" s="96"/>
      <c r="F14" s="97">
        <v>5</v>
      </c>
      <c r="G14" s="97" t="s">
        <v>23</v>
      </c>
      <c r="H14" s="99">
        <f t="shared" si="0"/>
        <v>588</v>
      </c>
      <c r="I14" s="100">
        <v>0</v>
      </c>
      <c r="J14" s="101">
        <f t="shared" si="1"/>
        <v>2940</v>
      </c>
      <c r="K14" s="28"/>
      <c r="L14" s="29"/>
      <c r="M14" s="29">
        <v>420</v>
      </c>
      <c r="N14" s="29"/>
      <c r="O14" s="29"/>
      <c r="P14" s="30">
        <v>1.4</v>
      </c>
      <c r="Q14" s="31">
        <f>+M14</f>
        <v>420</v>
      </c>
      <c r="R14" s="34">
        <f t="shared" si="2"/>
        <v>588</v>
      </c>
    </row>
    <row r="15" spans="2:18" ht="15">
      <c r="B15" s="93">
        <f t="shared" si="3"/>
        <v>5</v>
      </c>
      <c r="C15" s="94" t="s">
        <v>620</v>
      </c>
      <c r="D15" s="108"/>
      <c r="E15" s="108"/>
      <c r="F15" s="97">
        <v>5</v>
      </c>
      <c r="G15" s="97" t="s">
        <v>23</v>
      </c>
      <c r="H15" s="99">
        <f t="shared" si="0"/>
        <v>190.39999999999998</v>
      </c>
      <c r="I15" s="100">
        <v>0</v>
      </c>
      <c r="J15" s="101">
        <f t="shared" si="1"/>
        <v>951.9999999999999</v>
      </c>
      <c r="K15" s="28"/>
      <c r="L15" s="29"/>
      <c r="M15" s="29">
        <v>136</v>
      </c>
      <c r="N15" s="29"/>
      <c r="O15" s="29"/>
      <c r="P15" s="30">
        <v>1.4</v>
      </c>
      <c r="Q15" s="31">
        <f>+M15</f>
        <v>136</v>
      </c>
      <c r="R15" s="34">
        <f t="shared" si="2"/>
        <v>190.39999999999998</v>
      </c>
    </row>
    <row r="16" spans="2:18" ht="15">
      <c r="B16" s="93">
        <f t="shared" si="3"/>
        <v>6</v>
      </c>
      <c r="C16" s="94" t="s">
        <v>630</v>
      </c>
      <c r="D16" s="95"/>
      <c r="E16" s="96"/>
      <c r="F16" s="97">
        <v>1</v>
      </c>
      <c r="G16" s="97" t="s">
        <v>23</v>
      </c>
      <c r="H16" s="99">
        <f t="shared" si="0"/>
        <v>3038</v>
      </c>
      <c r="I16" s="100">
        <v>0</v>
      </c>
      <c r="J16" s="101">
        <f t="shared" si="1"/>
        <v>3038</v>
      </c>
      <c r="K16" s="28"/>
      <c r="L16" s="29"/>
      <c r="M16" s="29"/>
      <c r="N16" s="29">
        <v>2170</v>
      </c>
      <c r="O16" s="29"/>
      <c r="P16" s="30">
        <v>1.4</v>
      </c>
      <c r="Q16" s="31">
        <f>+N16</f>
        <v>2170</v>
      </c>
      <c r="R16" s="34">
        <f t="shared" si="2"/>
        <v>3038</v>
      </c>
    </row>
    <row r="17" spans="2:18" ht="15">
      <c r="B17" s="93">
        <f t="shared" si="3"/>
        <v>7</v>
      </c>
      <c r="C17" s="94" t="s">
        <v>621</v>
      </c>
      <c r="D17" s="95"/>
      <c r="E17" s="96"/>
      <c r="F17" s="97">
        <v>1</v>
      </c>
      <c r="G17" s="97" t="s">
        <v>23</v>
      </c>
      <c r="H17" s="99">
        <f>+N17</f>
        <v>5580</v>
      </c>
      <c r="I17" s="100">
        <v>0</v>
      </c>
      <c r="J17" s="101">
        <f t="shared" si="1"/>
        <v>5580</v>
      </c>
      <c r="K17" s="28"/>
      <c r="L17" s="29"/>
      <c r="M17" s="29"/>
      <c r="N17" s="29">
        <v>5580</v>
      </c>
      <c r="O17" s="29"/>
      <c r="P17" s="30">
        <v>1.4</v>
      </c>
      <c r="Q17" s="31">
        <f>+N17</f>
        <v>5580</v>
      </c>
      <c r="R17" s="34">
        <f t="shared" si="2"/>
        <v>7811.999999999999</v>
      </c>
    </row>
    <row r="18" spans="2:18" ht="15">
      <c r="B18" s="93">
        <f t="shared" si="3"/>
        <v>8</v>
      </c>
      <c r="C18" s="94" t="s">
        <v>622</v>
      </c>
      <c r="D18" s="95"/>
      <c r="E18" s="96"/>
      <c r="F18" s="97">
        <v>5</v>
      </c>
      <c r="G18" s="97" t="s">
        <v>23</v>
      </c>
      <c r="H18" s="99">
        <f>+L18</f>
        <v>355</v>
      </c>
      <c r="I18" s="100">
        <v>0</v>
      </c>
      <c r="J18" s="101">
        <f t="shared" si="1"/>
        <v>1775</v>
      </c>
      <c r="K18" s="28"/>
      <c r="L18" s="29">
        <v>355</v>
      </c>
      <c r="M18" s="29"/>
      <c r="N18" s="29"/>
      <c r="O18" s="29"/>
      <c r="P18" s="30">
        <v>1.4</v>
      </c>
      <c r="Q18" s="31">
        <f>+L18</f>
        <v>355</v>
      </c>
      <c r="R18" s="34">
        <f>+L18</f>
        <v>355</v>
      </c>
    </row>
    <row r="19" spans="2:18" ht="15">
      <c r="B19" s="93">
        <f t="shared" si="3"/>
        <v>9</v>
      </c>
      <c r="C19" s="94" t="s">
        <v>623</v>
      </c>
      <c r="D19" s="95"/>
      <c r="E19" s="96"/>
      <c r="F19" s="97">
        <v>10</v>
      </c>
      <c r="G19" s="97" t="s">
        <v>23</v>
      </c>
      <c r="H19" s="99">
        <f>+L19</f>
        <v>170</v>
      </c>
      <c r="I19" s="100">
        <v>0</v>
      </c>
      <c r="J19" s="101">
        <f t="shared" si="1"/>
        <v>1700</v>
      </c>
      <c r="K19" s="28"/>
      <c r="L19" s="29">
        <v>170</v>
      </c>
      <c r="M19" s="29"/>
      <c r="N19" s="29"/>
      <c r="O19" s="29"/>
      <c r="P19" s="30">
        <v>1.4</v>
      </c>
      <c r="Q19" s="31">
        <f>+L19</f>
        <v>170</v>
      </c>
      <c r="R19" s="34">
        <f>+L19</f>
        <v>170</v>
      </c>
    </row>
    <row r="20" spans="2:18" ht="15">
      <c r="B20" s="93">
        <f t="shared" si="3"/>
        <v>10</v>
      </c>
      <c r="C20" s="94" t="s">
        <v>625</v>
      </c>
      <c r="D20" s="95"/>
      <c r="E20" s="96"/>
      <c r="F20" s="97">
        <v>5</v>
      </c>
      <c r="G20" s="97" t="s">
        <v>23</v>
      </c>
      <c r="H20" s="99">
        <f aca="true" t="shared" si="4" ref="H20:H25">+R20</f>
        <v>1190</v>
      </c>
      <c r="I20" s="100">
        <v>0</v>
      </c>
      <c r="J20" s="101">
        <f t="shared" si="1"/>
        <v>5950</v>
      </c>
      <c r="K20" s="28"/>
      <c r="L20" s="29">
        <v>850</v>
      </c>
      <c r="M20" s="29"/>
      <c r="N20" s="29"/>
      <c r="O20" s="29"/>
      <c r="P20" s="30">
        <v>1.4</v>
      </c>
      <c r="Q20" s="31">
        <f>+L20</f>
        <v>850</v>
      </c>
      <c r="R20" s="34">
        <f t="shared" si="2"/>
        <v>1190</v>
      </c>
    </row>
    <row r="21" spans="2:18" ht="15">
      <c r="B21" s="93">
        <f t="shared" si="3"/>
        <v>11</v>
      </c>
      <c r="C21" s="94" t="s">
        <v>626</v>
      </c>
      <c r="D21" s="95"/>
      <c r="E21" s="96"/>
      <c r="F21" s="97">
        <v>5</v>
      </c>
      <c r="G21" s="97" t="s">
        <v>23</v>
      </c>
      <c r="H21" s="99">
        <f t="shared" si="4"/>
        <v>1372</v>
      </c>
      <c r="I21" s="100">
        <v>0</v>
      </c>
      <c r="J21" s="101">
        <f t="shared" si="1"/>
        <v>6860</v>
      </c>
      <c r="K21" s="28"/>
      <c r="L21" s="29">
        <v>980</v>
      </c>
      <c r="M21" s="29"/>
      <c r="N21" s="29"/>
      <c r="O21" s="29"/>
      <c r="P21" s="30">
        <v>1.4</v>
      </c>
      <c r="Q21" s="31">
        <f>+L21</f>
        <v>980</v>
      </c>
      <c r="R21" s="34">
        <f t="shared" si="2"/>
        <v>1372</v>
      </c>
    </row>
    <row r="22" spans="2:18" ht="15">
      <c r="B22" s="93">
        <f t="shared" si="3"/>
        <v>12</v>
      </c>
      <c r="C22" s="94" t="s">
        <v>624</v>
      </c>
      <c r="D22" s="95"/>
      <c r="E22" s="96"/>
      <c r="F22" s="97">
        <v>5</v>
      </c>
      <c r="G22" s="97" t="s">
        <v>23</v>
      </c>
      <c r="H22" s="99">
        <f t="shared" si="4"/>
        <v>714</v>
      </c>
      <c r="I22" s="100">
        <v>0</v>
      </c>
      <c r="J22" s="101">
        <f t="shared" si="1"/>
        <v>3570</v>
      </c>
      <c r="K22" s="28"/>
      <c r="L22" s="29">
        <v>510</v>
      </c>
      <c r="M22" s="29"/>
      <c r="N22" s="29"/>
      <c r="O22" s="29"/>
      <c r="P22" s="30">
        <v>1.4</v>
      </c>
      <c r="Q22" s="31">
        <f>+L22</f>
        <v>510</v>
      </c>
      <c r="R22" s="34">
        <f t="shared" si="2"/>
        <v>714</v>
      </c>
    </row>
    <row r="23" spans="2:18" ht="15">
      <c r="B23" s="93">
        <f t="shared" si="3"/>
        <v>13</v>
      </c>
      <c r="C23" s="94"/>
      <c r="D23" s="95"/>
      <c r="E23" s="96"/>
      <c r="F23" s="97"/>
      <c r="G23" s="97"/>
      <c r="H23" s="99">
        <f t="shared" si="4"/>
        <v>0</v>
      </c>
      <c r="I23" s="100">
        <v>0</v>
      </c>
      <c r="J23" s="101">
        <f t="shared" si="1"/>
        <v>0</v>
      </c>
      <c r="K23" s="28"/>
      <c r="L23" s="29"/>
      <c r="M23" s="109"/>
      <c r="N23" s="29"/>
      <c r="O23" s="29"/>
      <c r="P23" s="30">
        <v>1.4</v>
      </c>
      <c r="Q23" s="110">
        <f>+M23</f>
        <v>0</v>
      </c>
      <c r="R23" s="34">
        <f t="shared" si="2"/>
        <v>0</v>
      </c>
    </row>
    <row r="24" spans="2:18" ht="15">
      <c r="B24" s="93">
        <f t="shared" si="3"/>
        <v>14</v>
      </c>
      <c r="C24" s="94"/>
      <c r="D24" s="95"/>
      <c r="E24" s="96"/>
      <c r="F24" s="97"/>
      <c r="G24" s="97"/>
      <c r="H24" s="99">
        <f t="shared" si="4"/>
        <v>0</v>
      </c>
      <c r="I24" s="100">
        <v>0</v>
      </c>
      <c r="J24" s="101">
        <f t="shared" si="1"/>
        <v>0</v>
      </c>
      <c r="K24" s="28"/>
      <c r="L24" s="29"/>
      <c r="M24" s="109"/>
      <c r="N24" s="29"/>
      <c r="O24" s="29"/>
      <c r="P24" s="30">
        <v>1.4</v>
      </c>
      <c r="Q24" s="31">
        <f>+M24</f>
        <v>0</v>
      </c>
      <c r="R24" s="34">
        <f t="shared" si="2"/>
        <v>0</v>
      </c>
    </row>
    <row r="25" spans="2:18" ht="15">
      <c r="B25" s="93">
        <f t="shared" si="3"/>
        <v>15</v>
      </c>
      <c r="C25" s="94"/>
      <c r="D25" s="95"/>
      <c r="E25" s="96"/>
      <c r="F25" s="97"/>
      <c r="G25" s="97"/>
      <c r="H25" s="99">
        <f t="shared" si="4"/>
        <v>0</v>
      </c>
      <c r="I25" s="100">
        <v>0</v>
      </c>
      <c r="J25" s="101">
        <f t="shared" si="1"/>
        <v>0</v>
      </c>
      <c r="K25" s="28"/>
      <c r="L25" s="29"/>
      <c r="M25" s="109"/>
      <c r="N25" s="29"/>
      <c r="O25" s="29"/>
      <c r="P25" s="30">
        <v>1.4</v>
      </c>
      <c r="Q25" s="31">
        <f>+M25</f>
        <v>0</v>
      </c>
      <c r="R25" s="34">
        <f t="shared" si="2"/>
        <v>0</v>
      </c>
    </row>
    <row r="26" spans="2:18" ht="15.75" thickBot="1">
      <c r="B26" s="93">
        <f t="shared" si="3"/>
        <v>16</v>
      </c>
      <c r="C26" s="102"/>
      <c r="D26" s="103"/>
      <c r="E26" s="104"/>
      <c r="F26" s="97"/>
      <c r="G26" s="98"/>
      <c r="H26" s="105"/>
      <c r="I26" s="106">
        <v>0</v>
      </c>
      <c r="J26" s="107">
        <f t="shared" si="1"/>
        <v>0</v>
      </c>
      <c r="K26" s="28">
        <v>18</v>
      </c>
      <c r="L26" s="29"/>
      <c r="M26" s="29"/>
      <c r="N26" s="29"/>
      <c r="O26" s="29"/>
      <c r="P26" s="30">
        <v>1.4</v>
      </c>
      <c r="Q26" s="32"/>
      <c r="R26" s="34">
        <f t="shared" si="2"/>
        <v>0</v>
      </c>
    </row>
    <row r="27" spans="2:10" ht="15">
      <c r="B27" s="41" t="s">
        <v>17</v>
      </c>
      <c r="C27" s="42"/>
      <c r="D27" s="36" t="s">
        <v>615</v>
      </c>
      <c r="E27" s="36"/>
      <c r="F27" s="43"/>
      <c r="G27" s="44" t="s">
        <v>3</v>
      </c>
      <c r="H27" s="45"/>
      <c r="I27" s="46"/>
      <c r="J27" s="47">
        <f>SUM(J11:J26)</f>
        <v>53932</v>
      </c>
    </row>
    <row r="28" spans="2:10" ht="15">
      <c r="B28" s="48"/>
      <c r="C28" s="49"/>
      <c r="D28" s="50"/>
      <c r="E28" s="38"/>
      <c r="F28" s="51"/>
      <c r="G28" s="52" t="s">
        <v>13</v>
      </c>
      <c r="H28" s="53"/>
      <c r="I28" s="54"/>
      <c r="J28" s="55">
        <f>J27*I28</f>
        <v>0</v>
      </c>
    </row>
    <row r="29" spans="2:10" ht="15">
      <c r="B29" s="37"/>
      <c r="C29" s="38"/>
      <c r="D29" s="38"/>
      <c r="E29" s="38"/>
      <c r="F29" s="56"/>
      <c r="G29" s="57" t="s">
        <v>4</v>
      </c>
      <c r="H29" s="49"/>
      <c r="I29" s="58"/>
      <c r="J29" s="55">
        <f>J27-J28</f>
        <v>53932</v>
      </c>
    </row>
    <row r="30" spans="2:10" ht="15">
      <c r="B30" s="37"/>
      <c r="C30" s="38"/>
      <c r="D30" s="38"/>
      <c r="E30" s="38"/>
      <c r="F30" s="51"/>
      <c r="G30" s="52">
        <v>0.19</v>
      </c>
      <c r="H30" s="53"/>
      <c r="I30" s="54">
        <v>0.19</v>
      </c>
      <c r="J30" s="55">
        <f>J29*I30</f>
        <v>10247.08</v>
      </c>
    </row>
    <row r="31" spans="2:10" ht="15.75" thickBot="1">
      <c r="B31" s="39"/>
      <c r="C31" s="40"/>
      <c r="D31" s="40"/>
      <c r="E31" s="40"/>
      <c r="F31" s="59"/>
      <c r="G31" s="60" t="s">
        <v>2</v>
      </c>
      <c r="H31" s="61"/>
      <c r="I31" s="62"/>
      <c r="J31" s="63">
        <f>J29+J30</f>
        <v>64179.08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29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5" t="s">
        <v>530</v>
      </c>
      <c r="C104" t="s">
        <v>531</v>
      </c>
      <c r="G104" t="s">
        <v>33</v>
      </c>
    </row>
    <row r="105" spans="1:13" ht="1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5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5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5" t="s">
        <v>585</v>
      </c>
    </row>
    <row r="108" spans="1:13" ht="15">
      <c r="A108">
        <v>107</v>
      </c>
      <c r="B108" s="35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5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5" t="s">
        <v>599</v>
      </c>
      <c r="M109" t="s">
        <v>600</v>
      </c>
    </row>
    <row r="110" spans="1:9" ht="15">
      <c r="A110">
        <v>109</v>
      </c>
      <c r="B110" s="35" t="s">
        <v>602</v>
      </c>
      <c r="C110" t="s">
        <v>601</v>
      </c>
      <c r="I110" t="s">
        <v>603</v>
      </c>
    </row>
    <row r="111" spans="1:12" ht="15">
      <c r="A111">
        <v>110</v>
      </c>
      <c r="B111" s="35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5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2015-07-27T20:41:10Z</cp:lastPrinted>
  <dcterms:created xsi:type="dcterms:W3CDTF">2013-07-12T05:01:37Z</dcterms:created>
  <dcterms:modified xsi:type="dcterms:W3CDTF">2015-07-27T20:48:34Z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