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L11" i="1" l="1"/>
  <c r="Q11" i="1" l="1"/>
  <c r="Q15" i="1" l="1"/>
  <c r="Q14" i="1" l="1"/>
  <c r="Q16" i="1"/>
  <c r="Q17" i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<sst xmlns="http://schemas.openxmlformats.org/spreadsheetml/2006/main" count="1168" uniqueCount="797">
  <si>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</si>
  <si>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</si>
  <si>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</si>
  <si>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</si>
  <si>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</si>
  <si>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</si>
  <si>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</si>
  <si>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</si>
  <si>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</si>
  <si>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</si>
  <si>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</si>
  <si>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</si>
  <si>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</si>
  <si>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</si>
  <si>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</si>
  <si>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</si>
  <si>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</si>
  <si>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</si>
  <si>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</si>
  <si>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</si>
  <si>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</si>
  <si>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</si>
  <si>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</si>
  <si>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</si>
  <si>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</si>
  <si>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</si>
  <si>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</si>
  <si>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</si>
  <si>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</si>
  <si>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</si>
  <si>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</si>
  <si>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</si>
  <si>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</si>
  <si>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</si>
  <si>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</si>
  <si>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</si>
  <si>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</si>
  <si>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</si>
  <si>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</si>
  <si>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</si>
  <si>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</si>
  <si>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</si>
  <si>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</si>
  <si>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</si>
  <si>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</si>
  <si>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</si>
  <si>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</si>
  <si>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</si>
  <si>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</si>
  <si>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</si>
  <si>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</si>
  <si>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</si>
  <si>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</si>
  <si>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</si>
  <si>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</si>
  <si>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</si>
  <si>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</si>
  <si>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</si>
  <si>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</si>
  <si>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</si>
  <si>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</si>
  <si>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</si>
  <si>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</si>
  <si>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</si>
  <si>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</si>
  <si>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</si>
  <si>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</si>
  <si>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</si>
  <si>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</si>
  <si>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</si>
  <si>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</si>
  <si>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</si>
  <si>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</si>
  <si>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</si>
  <si>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</si>
  <si>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</si>
  <si>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</si>
  <si>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</si>
  <si>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</si>
  <si>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</si>
  <si>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</si>
  <si>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</si>
  <si>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</si>
  <si>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</si>
  <si>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</si>
  <si>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</si>
  <si>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</si>
  <si>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</si>
  <si>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</si>
  <si>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</si>
  <si>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</si>
  <si>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</si>
  <si>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</si>
  <si>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</si>
  <si>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</si>
  <si>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</si>
  <si>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</si>
  <si>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</si>
  <si>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</si>
  <si>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</si>
  <si>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</si>
  <si>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</si>
  <si>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</si>
  <si>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</si>
  <si>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</si>
  <si>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</si>
  <si>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</si>
  <si>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</si>
  <si>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</si>
  <si>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</si>
  <si>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</si>
  <si>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</si>
  <si>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</si>
  <si>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</si>
  <si>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</si>
  <si>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</si>
  <si>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</si>
  <si>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</si>
  <si>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</si>
  <si>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</si>
  <si>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</si>
  <si>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</si>
  <si>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</si>
  <si>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</si>
  <si>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</si>
  <si>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</si>
  <si>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</si>
  <si>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</si>
  <si>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</si>
  <si>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</si>
  <si>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</si>
  <si>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</si>
  <si>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</si>
  <si>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</si>
  <si>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</si>
  <si>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</si>
  <si>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</si>
  <si>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</si>
  <si>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</si>
  <si>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</si>
  <si>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</si>
  <si>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</si>
  <si>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</si>
  <si>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</si>
  <si>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</si>
  <si>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</si>
  <si>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</si>
  <si>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</si>
  <si>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</si>
  <si>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</si>
  <si>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</si>
  <si>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</si>
  <si>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</si>
  <si>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</si>
  <si>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</si>
  <si>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</si>
  <si>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</si>
  <si>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</si>
  <si>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</si>
  <si>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</si>
  <si>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</si>
  <si>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</si>
  <si>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</si>
  <si>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</si>
  <si>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</si>
  <si>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</si>
  <si>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</si>
  <si>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</si>
  <si>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</si>
  <si>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</si>
  <si>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</si>
  <si>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</si>
  <si>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</si>
  <si>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</si>
  <si>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</si>
  <si>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</si>
  <si>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</si>
  <si>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</si>
  <si>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</si>
  <si>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</si>
  <si>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</si>
  <si>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</si>
  <si>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</si>
  <si>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</si>
  <si>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</si>
  <si>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</si>
  <si>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</si>
  <si>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</si>
  <si>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</si>
  <si>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</si>
  <si>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</si>
  <si>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</si>
  <si>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</si>
  <si>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</si>
  <si>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</si>
  <si>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</si>
  <si>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</si>
  <si>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</si>
  <si>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</si>
  <si>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</si>
  <si>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</si>
  <si>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</si>
  <si>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</si>
  <si>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</si>
  <si>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</si>
  <si>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</si>
  <si>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</si>
  <si>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</si>
  <si>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</si>
  <si>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</si>
  <si>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</si>
  <si>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</si>
  <si>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</si>
  <si>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</si>
  <si>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</si>
  <si>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</si>
  <si>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</si>
  <si>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</si>
  <si>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</si>
  <si>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</si>
  <si>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</si>
  <si>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</si>
  <si>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</si>
  <si>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</si>
  <si>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</si>
  <si>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</si>
  <si>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</si>
  <si>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</si>
  <si>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</si>
  <si>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</si>
  <si>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</si>
  <si>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</si>
  <si>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</si>
  <si>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</si>
  <si>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</si>
  <si>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</si>
  <si>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</si>
  <si>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</si>
  <si>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</si>
  <si>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</si>
  <si>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</si>
  <si>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</si>
  <si>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</si>
  <si>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</si>
  <si>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</si>
  <si>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</si>
  <si>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</si>
  <si>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</si>
  <si>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</si>
  <si>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</si>
  <si>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</si>
  <si>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</si>
  <si>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</si>
  <si>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</si>
  <si>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</si>
  <si>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</si>
  <si>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</si>
  <si>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</si>
  <si>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</si>
  <si>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</si>
  <si>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</si>
  <si>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</si>
  <si>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</si>
  <si>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</si>
  <si>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</si>
  <si>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</si>
  <si>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</si>
  <si>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</si>
  <si>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</si>
  <si>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</si>
  <si>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</si>
  <si>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</si>
  <si>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</si>
  <si>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</si>
  <si>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</si>
  <si>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</si>
  <si>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</si>
  <si>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</si>
  <si>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</si>
  <si>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</si>
  <si>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</si>
  <si>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</si>
  <si>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</si>
  <si>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</si>
  <si>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</si>
  <si>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</si>
  <si>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</si>
  <si>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</si>
  <si>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</si>
  <si>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</si>
  <si>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</si>
  <si>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</si>
  <si>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</si>
  <si>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</si>
  <si>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</si>
  <si>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</si>
  <si>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</si>
  <si>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</si>
  <si>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</si>
  <si>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</si>
  <si>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</si>
  <si>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</si>
  <si>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</si>
  <si>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</si>
  <si>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</si>
  <si>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</si>
  <si>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</si>
  <si>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</si>
  <si>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</si>
  <si>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</si>
  <si>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</si>
  <si>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</si>
  <si>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</si>
  <si>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</si>
  <si>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</si>
  <si>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</si>
  <si>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</si>
  <si>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</si>
  <si>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</si>
  <si>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</si>
  <si>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</si>
  <si>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</si>
  <si>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</si>
  <si>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</si>
  <si>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</si>
  <si>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</si>
  <si>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</si>
  <si>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</si>
  <si>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</si>
  <si>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</si>
  <si>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</si>
  <si>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</si>
  <si>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</si>
  <si>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</si>
  <si>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</si>
  <si>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</si>
  <si>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</si>
  <si>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</si>
  <si>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</si>
  <si>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</si>
  <si>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</si>
  <si>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</si>
  <si>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</si>
  <si>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</si>
  <si>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</si>
  <si>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</si>
  <si>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</si>
  <si>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</si>
  <si>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</si>
  <si>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</si>
  <si>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</si>
  <si>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</si>
  <si>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</si>
  <si>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</si>
  <si>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</si>
  <si>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</si>
  <si>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</si>
  <si>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</si>
  <si>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</si>
  <si>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</si>
  <si>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</si>
  <si>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</si>
  <si>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</si>
  <si>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</si>
  <si>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</si>
  <si>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</si>
  <si>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</si>
  <si>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</si>
  <si>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</si>
  <si>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</si>
  <si>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</si>
  <si>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</si>
  <si>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</si>
  <si>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</si>
  <si>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</si>
  <si>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</si>
  <si>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</si>
  <si>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</si>
  <si>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</si>
  <si>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</si>
  <si>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</si>
  <si>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</si>
  <si>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</si>
  <si>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</si>
  <si>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</si>
  <si>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</si>
  <si>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</si>
  <si>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</si>
  <si>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</si>
  <si>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</si>
  <si>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</si>
  <si>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</si>
  <si>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</si>
  <si>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</si>
  <si>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</si>
  <si>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</si>
  <si>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</si>
  <si>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</si>
  <si>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</si>
  <si>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</si>
  <si>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</si>
  <si>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</si>
  <si>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</si>
  <si>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</si>
  <si>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</si>
  <si>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</si>
  <si>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</si>
  <si>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</si>
  <si>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</si>
  <si>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</si>
  <si>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</si>
  <si>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</si>
  <si>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</si>
  <si>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</si>
  <si>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</si>
  <si>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</si>
  <si>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</si>
  <si>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</si>
  <si>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</si>
  <si>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</si>
  <si>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</si>
  <si>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</si>
  <si>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</si>
  <si>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</si>
  <si>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</si>
  <si>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</si>
  <si>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</si>
  <si>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</si>
  <si>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</si>
  <si>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</si>
  <si>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</si>
  <si>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</si>
  <si>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</si>
  <si>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</si>
  <si>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</si>
  <si>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</si>
  <si>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</si>
  <si>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</si>
  <si>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</si>
  <si>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</si>
  <si>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</si>
  <si>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</si>
  <si>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</si>
  <si>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</si>
  <si>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</si>
  <si>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</si>
  <si>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</si>
  <si>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</si>
  <si>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</si>
  <si>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</si>
  <si>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</si>
  <si>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</si>
  <si>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</si>
  <si>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</si>
  <si>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</si>
  <si>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</si>
  <si>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</si>
  <si>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</si>
  <si>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</si>
  <si>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</si>
  <si>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</si>
  <si>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</si>
  <si>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</si>
  <si>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</si>
  <si>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</si>
  <si>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</si>
  <si>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</si>
  <si>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</si>
  <si>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</si>
  <si>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</si>
  <si>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</si>
  <si>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</si>
  <si>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</si>
  <si>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</si>
  <si>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</si>
  <si>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</si>
  <si>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</si>
  <si>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</si>
  <si>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</si>
  <si>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</si>
  <si>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</si>
  <si>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</si>
  <si>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</si>
  <si>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</si>
  <si>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</si>
  <si>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</si>
  <si>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</si>
  <si>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</si>
  <si>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</si>
  <si>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</si>
  <si>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</si>
  <si>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</si>
  <si>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</si>
  <si>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</si>
  <si>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</si>
  <si>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</si>
  <si>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</si>
  <si>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</si>
  <si>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</si>
  <si>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</si>
  <si>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</si>
  <si>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</si>
  <si>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</si>
  <si>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</si>
  <si>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</si>
  <si>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</si>
  <si>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</si>
  <si>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</si>
  <si>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</si>
  <si>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</si>
  <si>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</si>
  <si>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</si>
  <si>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</si>
  <si>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</si>
  <si>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</si>
  <si>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</si>
  <si>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</si>
  <si>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</si>
  <si>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</si>
  <si>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</si>
  <si>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</si>
  <si>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</si>
  <si>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</si>
  <si>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</si>
  <si>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</si>
  <si>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</si>
  <si>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</si>
  <si>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</si>
  <si>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</si>
  <si>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</si>
  <si>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</si>
  <si>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</si>
  <si>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</si>
  <si>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</si>
  <si>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</si>
  <si>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</si>
  <si>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</si>
  <si>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</si>
  <si>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</si>
  <si>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</si>
  <si>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</si>
  <si>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</si>
  <si>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</si>
  <si>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</si>
  <si>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</si>
  <si>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</si>
  <si>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</si>
  <si>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</si>
  <si>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</si>
  <si>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</si>
  <si>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</si>
  <si>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</si>
  <si>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</si>
  <si>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</si>
  <si>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</si>
  <si>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</si>
  <si>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</si>
  <si>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</si>
  <si>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</si>
  <si>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</si>
  <si>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</si>
  <si>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</si>
  <si>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</si>
  <si>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</si>
  <si>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</si>
  <si>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</si>
  <si>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</si>
  <si>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</si>
  <si>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</si>
  <si>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</si>
  <si>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</si>
  <si>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</si>
  <si>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</si>
  <si>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</si>
  <si>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</si>
  <si>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</si>
  <si>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</si>
  <si>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</si>
  <si>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</si>
  <si>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</si>
  <si>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</si>
  <si>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</si>
  <si>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</si>
  <si>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</si>
  <si>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</si>
  <si>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</si>
  <si>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</si>
  <si>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</si>
  <si>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</si>
  <si>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</si>
  <si>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</si>
  <si>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</si>
  <si>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</si>
  <si>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</si>
  <si>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</si>
  <si>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</si>
  <si>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</si>
  <si>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</si>
  <si>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</si>
  <si>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</si>
  <si>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</si>
  <si>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</si>
  <si>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</si>
  <si>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</si>
  <si>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</si>
  <si>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</si>
  <si>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</si>
  <si>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</si>
  <si>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</si>
  <si>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</si>
  <si>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</si>
  <si>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</si>
  <si>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</si>
  <si>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</si>
  <si>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</si>
  <si>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</si>
  <si>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</si>
  <si>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</si>
  <si>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</si>
  <si>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</si>
  <si>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</si>
  <si>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</si>
  <si>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</si>
  <si>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</si>
  <si>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</si>
  <si>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</si>
  <si>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</si>
  <si>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</si>
  <si>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</si>
  <si>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</si>
  <si>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</si>
  <si>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</si>
  <si>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</si>
  <si>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</si>
  <si>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</si>
  <si>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</si>
  <si>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</si>
  <si>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</si>
  <si>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</si>
  <si>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</si>
  <si>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</si>
  <si>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</si>
  <si>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</si>
  <si>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</si>
  <si>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</si>
  <si>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</si>
  <si>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</si>
  <si>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</si>
  <si>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</si>
  <si>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</si>
  <si>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</si>
  <si>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</si>
  <si>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</si>
  <si>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</si>
  <si>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</si>
  <si>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</si>
  <si>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</si>
  <si>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</si>
  <si>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</si>
  <si>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</si>
  <si>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</si>
  <si>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</si>
  <si>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</si>
  <si>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</si>
  <si>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</si>
  <si>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</si>
  <si>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</si>
  <si>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</si>
  <si>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</si>
  <si>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</si>
  <si>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</si>
  <si>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</si>
  <si>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</si>
  <si>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</si>
  <si>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</si>
  <si>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</si>
  <si>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</si>
  <si>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</si>
  <si>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</si>
  <si>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</si>
  <si>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</si>
  <si>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</si>
  <si>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</si>
  <si>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</si>
  <si>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</si>
  <si>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</si>
  <si>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</si>
  <si>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</si>
  <si>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</si>
  <si>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</si>
  <si>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</si>
  <si>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</si>
  <si>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</si>
  <si>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</si>
  <si>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</si>
  <si>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</si>
  <si>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</si>
  <si>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</si>
  <si>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</si>
  <si>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</si>
  <si>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</si>
  <si>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</si>
  <si>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</si>
  <si>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</si>
  <si>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</si>
  <si>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</si>
  <si>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</si>
  <si>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</si>
  <si>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</si>
  <si>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</si>
  <si>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</si>
  <si>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</si>
  <si>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</si>
  <si>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</si>
  <si>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</si>
  <si>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</si>
  <si>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</si>
  <si>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</si>
  <si>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</si>
  <si>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</si>
  <si>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</si>
  <si>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</si>
  <si>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</si>
  <si>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</si>
  <si>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</si>
  <si>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</si>
  <si>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</si>
  <si>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</si>
  <si>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</si>
  <si>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</si>
  <si>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</si>
  <si>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</si>
  <si>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</si>
  <si>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</si>
  <si>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</si>
  <si>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</si>
  <si>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</si>
  <si>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</si>
  <si>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</si>
  <si>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</si>
  <si>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</si>
  <si>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</si>
  <si>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</si>
  <si>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</si>
  <si>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</si>
  <si>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</si>
  <si>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</si>
  <si>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</si>
  <si>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</si>
  <si>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</si>
  <si>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</si>
  <si>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</si>
  <si>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</si>
  <si>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</si>
  <si>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</si>
  <si>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</si>
  <si>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</si>
  <si>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</si>
  <si>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</si>
  <si>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</si>
  <si>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</si>
  <si>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</si>
  <si>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</si>
  <si>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</si>
  <si>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</si>
  <si>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</si>
  <si>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</si>
  <si>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</si>
  <si>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</si>
  <si>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</si>
  <si>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</si>
  <si>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</si>
  <si>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</si>
  <si>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</si>
  <si>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</si>
  <si>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</si>
  <si>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</si>
  <si>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</si>
  <si>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</si>
  <si>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</si>
  <si>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</si>
  <si>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</si>
  <si>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</si>
  <si>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</si>
  <si>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</si>
  <si>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</si>
  <si>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</si>
  <si>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</si>
  <si>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</si>
  <si>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</si>
  <si>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</si>
  <si>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</si>
  <si>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MANGUERA PVC ANILLADA 3" VERDE</t>
  </si>
  <si>
    <t>METRO</t>
  </si>
  <si>
    <t>ACOPLE CAMLOCK TIPO C 3" ALUM.</t>
  </si>
  <si>
    <t>ACOPLE CAMLOCK TIPO E 3" ALUM.</t>
  </si>
  <si>
    <t>DANUS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</si>
</sst>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4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F12" sqref="F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2842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5" t="str">
        <f>VLOOKUP(D4,CLIENTES,4,FALSE)</f>
        <v>AV. Las Torres 6108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7" t="str">
        <f>VLOOKUP(D4,CLIENTES,5,FALSE)</f>
        <v>Peñalolen</v>
      </c>
      <c r="G6" s="127"/>
      <c r="H6" s="127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7" t="str">
        <f>VLOOKUP(D4,CLIENTES,6,FALSE)</f>
        <v>STGO</v>
      </c>
      <c r="G7" s="127"/>
      <c r="H7" s="127"/>
      <c r="I7" s="37" t="s">
        <v>24</v>
      </c>
      <c r="J7" s="41">
        <f>VLOOKUP(D4,CLIENTES,8,FALSE)</f>
        <v>0</v>
      </c>
    </row>
    <row r="8" spans="2:21" ht="15.75" thickBot="1" x14ac:dyDescent="0.3">
      <c r="B8" s="124" t="s">
        <v>26</v>
      </c>
      <c r="C8" s="117"/>
      <c r="D8" s="91" t="str">
        <f>VLOOKUP(D4,CLIENTES,7,FALSE)</f>
        <v>30 dias</v>
      </c>
      <c r="E8" s="37" t="s">
        <v>11</v>
      </c>
      <c r="F8" s="127" t="str">
        <f>VLOOKUP(D4,CLIENTES,12,FALSE)</f>
        <v>Jaime Guzman</v>
      </c>
      <c r="G8" s="127"/>
      <c r="H8" s="127"/>
      <c r="I8" s="37" t="s">
        <v>14</v>
      </c>
      <c r="J8" s="42">
        <f ca="1">TODAY()</f>
        <v>42209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1" t="s">
        <v>22</v>
      </c>
      <c r="D10" s="122"/>
      <c r="E10" s="12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796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8" t="s">
        <v>792</v>
      </c>
      <c r="D11" s="119"/>
      <c r="E11" s="120"/>
      <c r="F11" s="103">
        <v>50</v>
      </c>
      <c r="G11" s="103" t="s">
        <v>793</v>
      </c>
      <c r="H11" s="104">
        <f>VLOOKUP(B11,COTIZADO,8,FALSE)</f>
        <v>10685.25</v>
      </c>
      <c r="I11" s="105">
        <v>0</v>
      </c>
      <c r="J11" s="106">
        <f t="shared" ref="J11:J28" si="0">F11*H11*(1-I11/100)</f>
        <v>534262.5</v>
      </c>
      <c r="K11" s="28">
        <v>1</v>
      </c>
      <c r="L11" s="84">
        <f>7915*(1-0.1)</f>
        <v>7123.5</v>
      </c>
      <c r="M11" s="95"/>
      <c r="N11" s="96"/>
      <c r="P11" s="87">
        <v>1.5</v>
      </c>
      <c r="Q11" s="88">
        <f>L11</f>
        <v>7123.5</v>
      </c>
      <c r="R11" s="89">
        <f>Q11*P11</f>
        <v>10685.25</v>
      </c>
    </row>
    <row r="12" spans="2:21" ht="15" customHeight="1" x14ac:dyDescent="0.25">
      <c r="B12" s="112">
        <v>2</v>
      </c>
      <c r="C12" s="118" t="s">
        <v>794</v>
      </c>
      <c r="D12" s="119"/>
      <c r="E12" s="120"/>
      <c r="F12" s="52">
        <v>3</v>
      </c>
      <c r="G12" s="52" t="s">
        <v>21</v>
      </c>
      <c r="H12" s="113">
        <f t="shared" ref="H12:H28" si="1">VLOOKUP(B12,COTIZADO,8,FALSE)</f>
        <v>12015</v>
      </c>
      <c r="I12" s="114">
        <v>0</v>
      </c>
      <c r="J12" s="115">
        <f t="shared" si="0"/>
        <v>36045</v>
      </c>
      <c r="K12" s="28">
        <v>2</v>
      </c>
      <c r="M12" s="95">
        <v>12015</v>
      </c>
      <c r="O12" s="96"/>
      <c r="P12" s="87">
        <v>1</v>
      </c>
      <c r="Q12" s="88">
        <f>M12</f>
        <v>12015</v>
      </c>
      <c r="R12" s="89">
        <f t="shared" ref="R12:R28" si="2">Q12*P12</f>
        <v>12015</v>
      </c>
    </row>
    <row r="13" spans="2:21" ht="15" customHeight="1" x14ac:dyDescent="0.25">
      <c r="B13" s="112">
        <v>3</v>
      </c>
      <c r="C13" s="118" t="s">
        <v>795</v>
      </c>
      <c r="D13" s="119"/>
      <c r="E13" s="120"/>
      <c r="F13" s="52">
        <v>3</v>
      </c>
      <c r="G13" s="52" t="s">
        <v>21</v>
      </c>
      <c r="H13" s="113">
        <f t="shared" si="1"/>
        <v>7335</v>
      </c>
      <c r="I13" s="114">
        <v>0</v>
      </c>
      <c r="J13" s="115">
        <f t="shared" si="0"/>
        <v>22005</v>
      </c>
      <c r="K13" s="28">
        <v>3</v>
      </c>
      <c r="L13" s="95"/>
      <c r="M13" s="84">
        <v>7335</v>
      </c>
      <c r="O13" s="96"/>
      <c r="P13" s="87">
        <v>1</v>
      </c>
      <c r="Q13" s="88">
        <f>M13</f>
        <v>7335</v>
      </c>
      <c r="R13" s="89">
        <f t="shared" si="2"/>
        <v>7335</v>
      </c>
    </row>
    <row r="14" spans="2:21" x14ac:dyDescent="0.25">
      <c r="B14" s="110">
        <v>4</v>
      </c>
      <c r="C14" s="118"/>
      <c r="D14" s="119"/>
      <c r="E14" s="120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</v>
      </c>
      <c r="Q14" s="88">
        <f t="shared" ref="Q14:Q17" si="3">M14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8"/>
      <c r="D15" s="119"/>
      <c r="E15" s="120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>L15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8"/>
      <c r="D16" s="119"/>
      <c r="E16" s="120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8"/>
      <c r="D17" s="119"/>
      <c r="E17" s="120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8"/>
      <c r="D18" s="119"/>
      <c r="E18" s="120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8"/>
      <c r="D19" s="119"/>
      <c r="E19" s="120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8"/>
      <c r="D20" s="119"/>
      <c r="E20" s="120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8"/>
      <c r="D21" s="119"/>
      <c r="E21" s="120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8"/>
      <c r="D22" s="119"/>
      <c r="E22" s="120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8"/>
      <c r="D23" s="119"/>
      <c r="E23" s="120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2"/>
        <v>0</v>
      </c>
    </row>
    <row r="24" spans="2:19" x14ac:dyDescent="0.25">
      <c r="B24" s="110">
        <v>14</v>
      </c>
      <c r="C24" s="118"/>
      <c r="D24" s="119"/>
      <c r="E24" s="120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8"/>
      <c r="D25" s="119"/>
      <c r="E25" s="120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8"/>
      <c r="D26" s="119"/>
      <c r="E26" s="120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8"/>
      <c r="D27" s="119"/>
      <c r="E27" s="120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8"/>
      <c r="D28" s="119"/>
      <c r="E28" s="120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592312.5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6"/>
      <c r="E31" s="117"/>
      <c r="F31" s="66"/>
      <c r="G31" s="67" t="s">
        <v>4</v>
      </c>
      <c r="H31" s="60"/>
      <c r="I31" s="68"/>
      <c r="J31" s="65">
        <f>J29-J30</f>
        <v>592312.5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112539.375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704851.875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topLeftCell="B1"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hidden="1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hidden="1" x14ac:dyDescent="0.25">
      <c r="A166">
        <v>168</v>
      </c>
    </row>
    <row r="167" spans="1:13" hidden="1" x14ac:dyDescent="0.25">
      <c r="A167">
        <v>169</v>
      </c>
    </row>
    <row r="168" spans="1:13" hidden="1" x14ac:dyDescent="0.25">
      <c r="A168">
        <v>170</v>
      </c>
    </row>
    <row r="169" spans="1:13" hidden="1" x14ac:dyDescent="0.25">
      <c r="A169">
        <v>171</v>
      </c>
    </row>
    <row r="170" spans="1:13" hidden="1" x14ac:dyDescent="0.25">
      <c r="A170">
        <v>172</v>
      </c>
    </row>
    <row r="171" spans="1:13" hidden="1" x14ac:dyDescent="0.25">
      <c r="A171">
        <v>173</v>
      </c>
    </row>
    <row r="172" spans="1:13" hidden="1" x14ac:dyDescent="0.25">
      <c r="A172">
        <v>174</v>
      </c>
    </row>
    <row r="173" spans="1:13" hidden="1" x14ac:dyDescent="0.25">
      <c r="A173">
        <v>175</v>
      </c>
    </row>
    <row r="174" spans="1:13" hidden="1" x14ac:dyDescent="0.25">
      <c r="A174">
        <v>176</v>
      </c>
    </row>
    <row r="175" spans="1:13" hidden="1" x14ac:dyDescent="0.25">
      <c r="A175">
        <v>177</v>
      </c>
    </row>
    <row r="176" spans="1:13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/>
    </row>
  </sheetData>
  <autoFilter ref="A1:M283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2015-07-24T15:02:29Z</cp:lastPrinted>
  <dcterms:created xsi:type="dcterms:W3CDTF">2013-07-12T05:01:37Z</dcterms:created>
  <dcterms:modified xsi:type="dcterms:W3CDTF">2015-07-24T15:20:21Z</dcterms:modified>
</cp:coreProperties>
</file>