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<sst xmlns="http://schemas.openxmlformats.org/spreadsheetml/2006/main" count="820" uniqueCount="590">
  <si>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</si>
  <si>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</si>
  <si>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</si>
  <si>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</si>
  <si>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</si>
  <si>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</si>
  <si>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</si>
  <si>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</si>
  <si>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</si>
  <si>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</si>
  <si>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</si>
  <si>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</si>
  <si>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</si>
  <si>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</si>
  <si>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</si>
  <si>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</si>
  <si>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</si>
  <si>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</si>
  <si>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</si>
  <si>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</si>
  <si>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</si>
  <si>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</si>
  <si>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</si>
  <si>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</si>
  <si>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</si>
  <si>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</si>
  <si>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</si>
  <si>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</si>
  <si>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</si>
  <si>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</si>
  <si>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</si>
  <si>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</si>
  <si>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</si>
  <si>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</si>
  <si>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</si>
  <si>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</si>
  <si>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</si>
  <si>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</si>
  <si>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</si>
  <si>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</si>
  <si>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</si>
  <si>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</si>
  <si>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</si>
  <si>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</si>
  <si>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</si>
  <si>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</si>
  <si>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</si>
  <si>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</si>
  <si>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</si>
  <si>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</si>
  <si>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</si>
  <si>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</si>
  <si>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</si>
  <si>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</si>
  <si>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</si>
  <si>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</si>
  <si>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</si>
  <si>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</si>
  <si>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</si>
  <si>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</si>
  <si>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</si>
  <si>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</si>
  <si>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</si>
  <si>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</si>
  <si>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</si>
  <si>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</si>
  <si>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</si>
  <si>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</si>
  <si>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</si>
  <si>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</si>
  <si>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</si>
  <si>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</si>
  <si>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</si>
  <si>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</si>
  <si>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</si>
  <si>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</si>
  <si>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</si>
  <si>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</si>
  <si>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</si>
  <si>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</si>
  <si>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</si>
  <si>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</si>
  <si>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</si>
  <si>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</si>
  <si>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</si>
  <si>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</si>
  <si>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</si>
  <si>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</si>
  <si>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</si>
  <si>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</si>
  <si>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</si>
  <si>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</si>
  <si>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</si>
  <si>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</si>
  <si>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</si>
  <si>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</si>
  <si>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</si>
  <si>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</si>
  <si>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</si>
  <si>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</si>
  <si>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</si>
  <si>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</si>
  <si>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</si>
  <si>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</si>
  <si>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</si>
  <si>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</si>
  <si>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</si>
  <si>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</si>
  <si>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</si>
  <si>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</si>
  <si>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</si>
  <si>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</si>
  <si>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</si>
  <si>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</si>
  <si>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</si>
  <si>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</si>
  <si>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</si>
  <si>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</si>
  <si>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</si>
  <si>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</si>
  <si>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</si>
  <si>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</si>
  <si>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</si>
  <si>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</si>
  <si>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</si>
  <si>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</si>
  <si>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</si>
  <si>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</si>
  <si>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</si>
  <si>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</si>
  <si>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</si>
  <si>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</si>
  <si>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</si>
  <si>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</si>
  <si>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</si>
  <si>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</si>
  <si>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</si>
  <si>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</si>
  <si>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</si>
  <si>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</si>
  <si>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</si>
  <si>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</si>
  <si>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</si>
  <si>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</si>
  <si>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</si>
  <si>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</si>
  <si>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</si>
  <si>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</si>
  <si>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</si>
  <si>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</si>
  <si>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</si>
  <si>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</si>
  <si>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</si>
  <si>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</si>
  <si>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</si>
  <si>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</si>
  <si>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</si>
  <si>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</si>
  <si>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</si>
  <si>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</si>
  <si>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</si>
  <si>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</si>
  <si>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</si>
  <si>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</si>
  <si>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</si>
  <si>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</si>
  <si>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</si>
  <si>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</si>
  <si>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</si>
  <si>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</si>
  <si>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</si>
  <si>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</si>
  <si>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</si>
  <si>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</si>
  <si>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</si>
  <si>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</si>
  <si>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</si>
  <si>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</si>
  <si>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</si>
  <si>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</si>
  <si>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</si>
  <si>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</si>
  <si>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</si>
  <si>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</si>
  <si>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</si>
  <si>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</si>
  <si>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</si>
  <si>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</si>
  <si>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</si>
  <si>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</si>
  <si>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</si>
  <si>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</si>
  <si>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</si>
  <si>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</si>
  <si>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</si>
  <si>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</si>
  <si>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</si>
  <si>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</si>
  <si>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</si>
  <si>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</si>
  <si>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</si>
  <si>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</si>
  <si>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</si>
  <si>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</si>
  <si>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</si>
  <si>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</si>
  <si>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</si>
  <si>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</si>
  <si>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</si>
  <si>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</si>
  <si>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</si>
  <si>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</si>
  <si>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</si>
  <si>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</si>
  <si>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</si>
  <si>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</si>
  <si>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</si>
  <si>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</si>
  <si>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</si>
  <si>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</si>
  <si>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</si>
  <si>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</si>
  <si>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</si>
  <si>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</si>
  <si>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</si>
  <si>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</si>
  <si>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</si>
  <si>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</si>
  <si>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</si>
  <si>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</si>
  <si>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</si>
  <si>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</si>
  <si>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</si>
  <si>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</si>
  <si>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</si>
  <si>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</si>
  <si>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</si>
  <si>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</si>
  <si>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</si>
  <si>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</si>
  <si>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</si>
  <si>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</si>
  <si>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</si>
  <si>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</si>
  <si>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</si>
  <si>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</si>
  <si>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</si>
  <si>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</si>
  <si>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</si>
  <si>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</si>
  <si>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</si>
  <si>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</si>
  <si>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</si>
  <si>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</si>
  <si>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</si>
  <si>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</si>
  <si>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</si>
  <si>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</si>
  <si>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</si>
  <si>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</si>
  <si>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</si>
  <si>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</si>
  <si>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</si>
  <si>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</si>
  <si>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</si>
  <si>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</si>
  <si>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</si>
  <si>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</si>
  <si>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</si>
  <si>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</si>
  <si>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</si>
  <si>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</si>
  <si>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</si>
  <si>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</si>
  <si>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</si>
  <si>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</si>
  <si>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</si>
  <si>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</si>
  <si>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</si>
  <si>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</si>
  <si>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</si>
  <si>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</si>
  <si>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</si>
  <si>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</si>
  <si>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</si>
  <si>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</si>
  <si>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</si>
  <si>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</si>
  <si>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</si>
  <si>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</si>
  <si>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</si>
  <si>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</si>
  <si>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</si>
  <si>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</si>
  <si>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</si>
  <si>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</si>
  <si>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</si>
  <si>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</si>
  <si>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</si>
  <si>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</si>
  <si>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</si>
  <si>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</si>
  <si>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</si>
  <si>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</si>
  <si>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</si>
  <si>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</si>
  <si>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</si>
  <si>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</si>
  <si>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</si>
  <si>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</si>
  <si>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</si>
  <si>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</si>
  <si>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</si>
  <si>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</si>
  <si>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</si>
  <si>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</si>
  <si>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</si>
  <si>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</si>
  <si>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</si>
  <si>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</si>
  <si>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</si>
  <si>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</si>
  <si>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</si>
  <si>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</si>
  <si>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</si>
  <si>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</si>
  <si>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</si>
  <si>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</si>
  <si>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</si>
  <si>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</si>
  <si>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</si>
  <si>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</si>
  <si>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</si>
  <si>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</si>
  <si>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</si>
  <si>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</si>
  <si>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</si>
  <si>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</si>
  <si>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</si>
  <si>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</si>
  <si>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</si>
  <si>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</si>
  <si>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</si>
  <si>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</si>
  <si>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</si>
  <si>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</si>
  <si>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</si>
  <si>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</si>
  <si>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</si>
  <si>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</si>
  <si>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</si>
  <si>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</si>
  <si>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</si>
  <si>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</si>
  <si>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</si>
  <si>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</si>
  <si>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</si>
  <si>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</si>
  <si>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</si>
  <si>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</si>
  <si>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</si>
  <si>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</si>
  <si>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</si>
  <si>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</si>
  <si>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</si>
  <si>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</si>
  <si>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</si>
  <si>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</si>
  <si>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</si>
  <si>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</si>
  <si>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</si>
  <si>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</si>
  <si>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</si>
  <si>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</si>
  <si>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</si>
  <si>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</si>
  <si>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</si>
  <si>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</si>
  <si>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</si>
  <si>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</si>
  <si>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</si>
  <si>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</si>
  <si>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</si>
  <si>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</si>
  <si>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</si>
  <si>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</si>
  <si>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</si>
  <si>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</si>
  <si>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</si>
  <si>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</si>
  <si>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</si>
  <si>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</si>
  <si>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</si>
  <si>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</si>
  <si>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</si>
  <si>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</si>
  <si>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</si>
  <si>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</si>
  <si>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</si>
  <si>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</si>
  <si>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</si>
  <si>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</si>
  <si>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</si>
  <si>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</si>
  <si>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</si>
  <si>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</si>
  <si>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</si>
  <si>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</si>
  <si>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</si>
  <si>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</si>
  <si>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</si>
  <si>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</si>
  <si>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</si>
  <si>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</si>
  <si>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</si>
  <si>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</si>
  <si>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</si>
  <si>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</si>
  <si>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</si>
  <si>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</si>
  <si>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</si>
  <si>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</si>
  <si>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</si>
  <si>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</si>
  <si>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</si>
  <si>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</si>
  <si>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</si>
  <si>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</si>
  <si>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</si>
  <si>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</si>
  <si>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</si>
  <si>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</si>
  <si>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</si>
  <si>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</si>
  <si>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</si>
  <si>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</si>
  <si>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</si>
  <si>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</si>
  <si>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</si>
  <si>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</si>
  <si>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</si>
  <si>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</si>
  <si>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</si>
  <si>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</si>
  <si>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</si>
  <si>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</si>
  <si>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</si>
  <si>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</si>
  <si>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</si>
  <si>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</si>
  <si>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</si>
  <si>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</si>
  <si>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</si>
  <si>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</si>
  <si>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</si>
  <si>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</si>
  <si>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</si>
  <si>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</si>
  <si>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</si>
  <si>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</si>
  <si>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</si>
  <si>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</si>
  <si>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</si>
  <si>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</si>
  <si>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</si>
  <si>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</si>
  <si>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</si>
  <si>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</si>
  <si>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</si>
  <si>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</si>
  <si>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</si>
  <si>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</si>
  <si>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</si>
  <si>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</si>
  <si>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</si>
  <si>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</si>
  <si>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</si>
  <si>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</si>
  <si>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</si>
  <si>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</si>
  <si>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</si>
  <si>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</si>
  <si>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</si>
  <si>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</si>
  <si>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</si>
  <si>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</si>
  <si>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</si>
  <si>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</si>
  <si>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</si>
  <si>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</si>
  <si>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</si>
  <si>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</si>
  <si>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</si>
  <si>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</si>
  <si>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</si>
  <si>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</si>
  <si>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</si>
  <si>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</si>
  <si>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</si>
  <si>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</si>
  <si>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</si>
  <si>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</si>
  <si>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</si>
  <si>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</si>
  <si>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</si>
  <si>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</si>
  <si>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</si>
  <si>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</si>
  <si>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</si>
  <si>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</si>
  <si>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</si>
  <si>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</si>
  <si>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</si>
  <si>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</si>
  <si>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</si>
  <si>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</si>
  <si>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</si>
  <si>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</si>
  <si>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</si>
  <si>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</si>
  <si>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</si>
  <si>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</si>
  <si>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</si>
  <si>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</si>
  <si>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</si>
  <si>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</si>
  <si>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</si>
  <si>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</si>
  <si>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</si>
  <si>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</si>
  <si>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</si>
  <si>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</si>
  <si>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</si>
  <si>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</si>
  <si>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</si>
  <si>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</si>
  <si>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</si>
  <si>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</si>
  <si>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</si>
  <si>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</si>
  <si>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</si>
  <si>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</si>
  <si>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</si>
  <si>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</si>
  <si>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</si>
  <si>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</si>
  <si>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</si>
  <si>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</si>
  <si>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</si>
  <si>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</si>
  <si>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</si>
  <si>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</si>
  <si>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</si>
  <si>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</si>
  <si>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</si>
  <si>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</si>
  <si>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</si>
  <si>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</si>
  <si>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</si>
  <si>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</si>
  <si>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</si>
  <si>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</si>
  <si>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</si>
  <si>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</si>
  <si>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</si>
  <si>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</si>
  <si>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</si>
  <si>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</si>
  <si>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</si>
  <si>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</si>
  <si>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</si>
  <si>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</si>
  <si>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</si>
  <si>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</si>
  <si>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</si>
  <si>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</si>
  <si>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</si>
  <si>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</si>
  <si>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</si>
  <si>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</si>
  <si>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</si>
  <si>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</si>
  <si>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</si>
  <si>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</si>
  <si>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AYAGON</t>
  </si>
  <si>
    <t>ALLEN</t>
  </si>
  <si>
    <t>INOX</t>
  </si>
  <si>
    <t xml:space="preserve">Tornillo auto Per. 12x1 1/4 </t>
  </si>
  <si>
    <t xml:space="preserve">Tapa pileta </t>
  </si>
  <si>
    <t xml:space="preserve">Hilo metro según muestra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</si>
</sst>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theme="3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2" fillId="0" borderId="10" applyNumberFormat="0" applyFill="0" applyAlignment="0" applyProtection="0"/>
  </cellStyleXfs>
  <cellXfs count="130"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right"/>
      <protection locked="0"/>
    </xf>
    <xf numFmtId="9" fontId="25" fillId="24" borderId="27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28" xfId="0" applyNumberFormat="1" applyFont="1" applyFill="1" applyBorder="1" applyAlignment="1" applyProtection="1">
      <alignment horizontal="center"/>
      <protection/>
    </xf>
    <xf numFmtId="0" fontId="25" fillId="24" borderId="16" xfId="0" applyFont="1" applyFill="1" applyBorder="1" applyAlignment="1" applyProtection="1">
      <alignment/>
      <protection locked="0"/>
    </xf>
    <xf numFmtId="0" fontId="25" fillId="24" borderId="27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/>
      <protection locked="0"/>
    </xf>
    <xf numFmtId="0" fontId="25" fillId="24" borderId="29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 horizontal="right" vertical="center"/>
      <protection locked="0"/>
    </xf>
    <xf numFmtId="0" fontId="25" fillId="24" borderId="25" xfId="0" applyFont="1" applyFill="1" applyBorder="1" applyAlignment="1" applyProtection="1">
      <alignment horizontal="right" vertical="center"/>
      <protection locked="0"/>
    </xf>
    <xf numFmtId="0" fontId="25" fillId="24" borderId="31" xfId="0" applyFont="1" applyFill="1" applyBorder="1" applyAlignment="1" applyProtection="1">
      <alignment horizontal="right"/>
      <protection locked="0"/>
    </xf>
    <xf numFmtId="1" fontId="25" fillId="24" borderId="32" xfId="0" applyNumberFormat="1" applyFont="1" applyFill="1" applyBorder="1" applyAlignment="1" applyProtection="1">
      <alignment horizontal="center"/>
      <protection/>
    </xf>
    <xf numFmtId="173" fontId="28" fillId="0" borderId="14" xfId="46" applyNumberFormat="1" applyFont="1" applyFill="1" applyBorder="1" applyAlignment="1" applyProtection="1">
      <alignment horizontal="center" vertical="center"/>
      <protection locked="0"/>
    </xf>
    <xf numFmtId="0" fontId="25" fillId="24" borderId="15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5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3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29" xfId="0" applyFont="1" applyFill="1" applyBorder="1" applyAlignment="1" applyProtection="1">
      <alignment/>
      <protection locked="0"/>
    </xf>
    <xf numFmtId="174" fontId="25" fillId="24" borderId="34" xfId="0" applyNumberFormat="1" applyFont="1" applyFill="1" applyBorder="1" applyAlignment="1" applyProtection="1">
      <alignment horizontal="center"/>
      <protection/>
    </xf>
    <xf numFmtId="174" fontId="25" fillId="24" borderId="35" xfId="0" applyNumberFormat="1" applyFont="1" applyFill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 horizontal="center"/>
      <protection locked="0"/>
    </xf>
    <xf numFmtId="174" fontId="31" fillId="24" borderId="13" xfId="0" applyNumberFormat="1" applyFont="1" applyFill="1" applyBorder="1" applyAlignment="1" applyProtection="1">
      <alignment horizontal="left"/>
      <protection/>
    </xf>
    <xf numFmtId="0" fontId="30" fillId="24" borderId="15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6" xfId="46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172" fontId="31" fillId="24" borderId="16" xfId="0" applyNumberFormat="1" applyFont="1" applyFill="1" applyBorder="1" applyAlignment="1" applyProtection="1">
      <alignment horizontal="left" vertical="center"/>
      <protection/>
    </xf>
    <xf numFmtId="0" fontId="30" fillId="24" borderId="26" xfId="0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/>
      <protection locked="0"/>
    </xf>
    <xf numFmtId="0" fontId="31" fillId="24" borderId="25" xfId="0" applyFont="1" applyFill="1" applyBorder="1" applyAlignment="1" applyProtection="1">
      <alignment/>
      <protection locked="0"/>
    </xf>
    <xf numFmtId="172" fontId="31" fillId="24" borderId="29" xfId="0" applyNumberFormat="1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4" xfId="0" applyNumberFormat="1" applyFont="1" applyFill="1" applyBorder="1" applyAlignment="1" applyProtection="1">
      <alignment horizontal="center"/>
      <protection/>
    </xf>
    <xf numFmtId="0" fontId="26" fillId="24" borderId="26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/>
      <protection locked="0"/>
    </xf>
    <xf numFmtId="174" fontId="25" fillId="24" borderId="12" xfId="0" applyNumberFormat="1" applyFont="1" applyFill="1" applyBorder="1" applyAlignment="1" applyProtection="1">
      <alignment horizontal="center"/>
      <protection locked="0"/>
    </xf>
    <xf numFmtId="0" fontId="30" fillId="0" borderId="39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3" fillId="24" borderId="11" xfId="0" applyFont="1" applyFill="1" applyBorder="1" applyAlignment="1" applyProtection="1">
      <alignment horizontal="left" vertical="center" wrapText="1"/>
      <protection locked="0"/>
    </xf>
    <xf numFmtId="0" fontId="33" fillId="24" borderId="12" xfId="0" applyFont="1" applyFill="1" applyBorder="1" applyAlignment="1" applyProtection="1">
      <alignment horizontal="left" vertical="center"/>
      <protection locked="0"/>
    </xf>
    <xf numFmtId="0" fontId="33" fillId="24" borderId="13" xfId="0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3" fillId="24" borderId="15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6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6" xfId="0" applyFont="1" applyFill="1" applyBorder="1" applyAlignment="1" applyProtection="1">
      <alignment/>
      <protection locked="0"/>
    </xf>
    <xf numFmtId="0" fontId="36" fillId="24" borderId="15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2" sqref="L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2735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96"/>
    </row>
    <row r="5" spans="2:12" ht="15.75">
      <c r="B5" s="78"/>
      <c r="C5" s="79"/>
      <c r="D5" s="80"/>
      <c r="E5" s="119">
        <f>VLOOKUP(D4,CLIENTES,4,FALSE)</f>
        <v>0</v>
      </c>
      <c r="F5" s="119"/>
      <c r="G5" s="119"/>
      <c r="H5" s="119"/>
      <c r="I5" s="119"/>
      <c r="J5" s="120"/>
      <c r="K5" s="20"/>
      <c r="L5" s="9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19">
        <f>VLOOKUP(D4,CLIENTES,5,FALSE)</f>
        <v>0</v>
      </c>
      <c r="G6" s="119"/>
      <c r="H6" s="119"/>
      <c r="I6" s="82" t="str">
        <f>VLOOKUP(D4,CLIENTES,11,FALSE)</f>
        <v>cristobal.ramos@artecola.cl</v>
      </c>
      <c r="J6" s="83"/>
      <c r="L6" s="9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19">
        <f>VLOOKUP(D4,CLIENTES,6,FALSE)</f>
        <v>0</v>
      </c>
      <c r="G7" s="119"/>
      <c r="H7" s="119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7" t="s">
        <v>28</v>
      </c>
      <c r="C8" s="118"/>
      <c r="D8" s="81">
        <f>VLOOKUP(D4,CLIENTES,7,FALSE)</f>
        <v>0</v>
      </c>
      <c r="E8" s="79" t="s">
        <v>11</v>
      </c>
      <c r="F8" s="119">
        <f>VLOOKUP(D4,CLIENTES,12,FALSE)</f>
        <v>0</v>
      </c>
      <c r="G8" s="119"/>
      <c r="H8" s="119"/>
      <c r="I8" s="79" t="s">
        <v>14</v>
      </c>
      <c r="J8" s="85">
        <f ca="1">TODAY()</f>
        <v>42178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M9" s="8" t="s">
        <v>586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11" t="s">
        <v>24</v>
      </c>
      <c r="D10" s="112"/>
      <c r="E10" s="113"/>
      <c r="F10" s="104" t="s">
        <v>0</v>
      </c>
      <c r="G10" s="105" t="s">
        <v>23</v>
      </c>
      <c r="H10" s="91" t="s">
        <v>15</v>
      </c>
      <c r="I10" s="106" t="s">
        <v>13</v>
      </c>
      <c r="J10" s="91" t="s">
        <v>2</v>
      </c>
      <c r="K10" s="24" t="s">
        <v>18</v>
      </c>
      <c r="L10" s="25" t="s">
        <v>584</v>
      </c>
      <c r="M10" s="8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7">
        <v>1</v>
      </c>
      <c r="C11" s="114" t="s">
        <v>587</v>
      </c>
      <c r="D11" s="115"/>
      <c r="E11" s="116"/>
      <c r="F11" s="108">
        <v>100</v>
      </c>
      <c r="G11" s="109" t="s">
        <v>23</v>
      </c>
      <c r="H11" s="70">
        <f aca="true" t="shared" si="0" ref="H11:H17">+R11</f>
        <v>34.5</v>
      </c>
      <c r="I11" s="110">
        <v>0</v>
      </c>
      <c r="J11" s="70">
        <f aca="true" t="shared" si="1" ref="J11:J17">+F11*H11*(1-I11/100)</f>
        <v>3450</v>
      </c>
      <c r="K11" s="28">
        <v>1</v>
      </c>
      <c r="L11" s="29">
        <v>23</v>
      </c>
      <c r="M11" s="29"/>
      <c r="N11" s="97"/>
      <c r="O11" s="29"/>
      <c r="P11" s="30">
        <v>1.5</v>
      </c>
      <c r="Q11" s="98">
        <f aca="true" t="shared" si="2" ref="Q11:Q17">+L11</f>
        <v>23</v>
      </c>
      <c r="R11" s="35">
        <f aca="true" t="shared" si="3" ref="R11:R16">+Q11*P11</f>
        <v>34.5</v>
      </c>
      <c r="S11" s="66"/>
    </row>
    <row r="12" spans="2:19" ht="15" customHeight="1">
      <c r="B12" s="61">
        <v>2</v>
      </c>
      <c r="C12" s="123" t="s">
        <v>588</v>
      </c>
      <c r="D12" s="124"/>
      <c r="E12" s="125"/>
      <c r="F12" s="94">
        <v>5</v>
      </c>
      <c r="G12" s="37" t="s">
        <v>23</v>
      </c>
      <c r="H12" s="70">
        <f t="shared" si="0"/>
        <v>1186.6</v>
      </c>
      <c r="I12" s="63"/>
      <c r="J12" s="70">
        <f t="shared" si="1"/>
        <v>5933</v>
      </c>
      <c r="K12" s="28">
        <v>2</v>
      </c>
      <c r="L12" s="29">
        <v>698</v>
      </c>
      <c r="M12" s="29"/>
      <c r="N12" s="29"/>
      <c r="O12" s="29"/>
      <c r="P12" s="30">
        <v>1.7</v>
      </c>
      <c r="Q12" s="98">
        <f t="shared" si="2"/>
        <v>698</v>
      </c>
      <c r="R12" s="35">
        <f t="shared" si="3"/>
        <v>1186.6</v>
      </c>
      <c r="S12" s="66"/>
    </row>
    <row r="13" spans="2:19" ht="15">
      <c r="B13" s="61">
        <v>3</v>
      </c>
      <c r="C13" s="123" t="s">
        <v>589</v>
      </c>
      <c r="D13" s="124"/>
      <c r="E13" s="125"/>
      <c r="F13" s="94">
        <v>1</v>
      </c>
      <c r="G13" s="37" t="s">
        <v>23</v>
      </c>
      <c r="H13" s="70">
        <f t="shared" si="0"/>
        <v>3184</v>
      </c>
      <c r="I13" s="63"/>
      <c r="J13" s="70">
        <f t="shared" si="1"/>
        <v>3184</v>
      </c>
      <c r="K13" s="101">
        <v>3</v>
      </c>
      <c r="L13" s="29">
        <v>1990</v>
      </c>
      <c r="M13" s="29"/>
      <c r="N13" s="29"/>
      <c r="O13" s="29"/>
      <c r="P13" s="30">
        <v>1.6</v>
      </c>
      <c r="Q13" s="98">
        <f t="shared" si="2"/>
        <v>1990</v>
      </c>
      <c r="R13" s="35">
        <f t="shared" si="3"/>
        <v>3184</v>
      </c>
      <c r="S13" s="67"/>
    </row>
    <row r="14" spans="2:18" ht="15">
      <c r="B14" s="61">
        <v>4</v>
      </c>
      <c r="C14" s="126"/>
      <c r="D14" s="127"/>
      <c r="E14" s="128"/>
      <c r="F14" s="94"/>
      <c r="G14" s="37"/>
      <c r="H14" s="70">
        <f t="shared" si="0"/>
        <v>0</v>
      </c>
      <c r="I14" s="63"/>
      <c r="J14" s="70">
        <f t="shared" si="1"/>
        <v>0</v>
      </c>
      <c r="K14" s="101">
        <v>4</v>
      </c>
      <c r="L14" s="29"/>
      <c r="M14" s="29"/>
      <c r="N14" s="29"/>
      <c r="O14" s="29"/>
      <c r="P14" s="30">
        <v>1.7</v>
      </c>
      <c r="Q14" s="98">
        <f t="shared" si="2"/>
        <v>0</v>
      </c>
      <c r="R14" s="35">
        <f t="shared" si="3"/>
        <v>0</v>
      </c>
    </row>
    <row r="15" spans="2:18" ht="15">
      <c r="B15" s="61">
        <v>5</v>
      </c>
      <c r="C15" s="126"/>
      <c r="D15" s="127"/>
      <c r="E15" s="128"/>
      <c r="F15" s="94"/>
      <c r="G15" s="37"/>
      <c r="H15" s="70">
        <f t="shared" si="0"/>
        <v>0</v>
      </c>
      <c r="I15" s="63"/>
      <c r="J15" s="70">
        <f t="shared" si="1"/>
        <v>0</v>
      </c>
      <c r="K15" s="101">
        <v>5</v>
      </c>
      <c r="L15" s="29"/>
      <c r="M15" s="29"/>
      <c r="N15" s="29"/>
      <c r="O15" s="29"/>
      <c r="P15" s="30">
        <v>1.7</v>
      </c>
      <c r="Q15" s="98">
        <f t="shared" si="2"/>
        <v>0</v>
      </c>
      <c r="R15" s="35">
        <f t="shared" si="3"/>
        <v>0</v>
      </c>
    </row>
    <row r="16" spans="2:18" ht="15">
      <c r="B16" s="61">
        <v>6</v>
      </c>
      <c r="C16" s="126"/>
      <c r="D16" s="127"/>
      <c r="E16" s="128"/>
      <c r="F16" s="94"/>
      <c r="G16" s="37"/>
      <c r="H16" s="70">
        <f t="shared" si="0"/>
        <v>0</v>
      </c>
      <c r="I16" s="63"/>
      <c r="J16" s="70">
        <f t="shared" si="1"/>
        <v>0</v>
      </c>
      <c r="K16" s="101">
        <v>6</v>
      </c>
      <c r="L16" s="29"/>
      <c r="M16" s="29"/>
      <c r="N16" s="29"/>
      <c r="O16" s="29"/>
      <c r="P16" s="30">
        <v>1.7</v>
      </c>
      <c r="Q16" s="98">
        <f t="shared" si="2"/>
        <v>0</v>
      </c>
      <c r="R16" s="35">
        <f t="shared" si="3"/>
        <v>0</v>
      </c>
    </row>
    <row r="17" spans="2:18" ht="15">
      <c r="B17" s="61">
        <v>7</v>
      </c>
      <c r="C17" s="126"/>
      <c r="D17" s="127"/>
      <c r="E17" s="128"/>
      <c r="F17" s="94"/>
      <c r="G17" s="37"/>
      <c r="H17" s="70">
        <f t="shared" si="0"/>
        <v>0</v>
      </c>
      <c r="I17" s="63"/>
      <c r="J17" s="70">
        <f t="shared" si="1"/>
        <v>0</v>
      </c>
      <c r="K17" s="101">
        <v>7</v>
      </c>
      <c r="L17" s="29"/>
      <c r="M17" s="29"/>
      <c r="N17" s="29"/>
      <c r="O17" s="29"/>
      <c r="P17" s="30">
        <v>2.5</v>
      </c>
      <c r="Q17" s="98">
        <f t="shared" si="2"/>
        <v>0</v>
      </c>
      <c r="R17" s="35">
        <f aca="true" t="shared" si="4" ref="R17:R28">Q17*P17</f>
        <v>0</v>
      </c>
    </row>
    <row r="18" spans="2:18" ht="15">
      <c r="B18" s="129">
        <v>8</v>
      </c>
      <c r="C18" s="117"/>
      <c r="D18" s="121"/>
      <c r="E18" s="122"/>
      <c r="F18" s="93"/>
      <c r="G18" s="78"/>
      <c r="H18" s="99"/>
      <c r="I18" s="92"/>
      <c r="J18" s="99"/>
      <c r="K18" s="101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4"/>
        <v>0</v>
      </c>
    </row>
    <row r="19" spans="2:18" ht="15">
      <c r="B19" s="129">
        <v>9</v>
      </c>
      <c r="C19" s="90"/>
      <c r="D19" s="102"/>
      <c r="E19" s="103"/>
      <c r="F19" s="93"/>
      <c r="G19" s="78"/>
      <c r="H19" s="99">
        <f aca="true" t="shared" si="5" ref="H19:H27">+R19</f>
        <v>0</v>
      </c>
      <c r="I19" s="63"/>
      <c r="J19" s="70">
        <f aca="true" t="shared" si="6" ref="J19:J27">+F19*H19*(1-I19/100)</f>
        <v>0</v>
      </c>
      <c r="K19" s="101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4"/>
        <v>0</v>
      </c>
    </row>
    <row r="20" spans="2:18" ht="15">
      <c r="B20" s="129">
        <v>10</v>
      </c>
      <c r="C20" s="90"/>
      <c r="D20" s="102"/>
      <c r="E20" s="103"/>
      <c r="F20" s="93"/>
      <c r="G20" s="78"/>
      <c r="H20" s="99">
        <f t="shared" si="5"/>
        <v>0</v>
      </c>
      <c r="I20" s="63"/>
      <c r="J20" s="70">
        <f t="shared" si="6"/>
        <v>0</v>
      </c>
      <c r="K20" s="101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4"/>
        <v>0</v>
      </c>
    </row>
    <row r="21" spans="2:18" ht="15">
      <c r="B21" s="129">
        <v>11</v>
      </c>
      <c r="C21" s="90"/>
      <c r="D21" s="102"/>
      <c r="E21" s="103"/>
      <c r="F21" s="93"/>
      <c r="G21" s="78"/>
      <c r="H21" s="99">
        <f t="shared" si="5"/>
        <v>0</v>
      </c>
      <c r="I21" s="63"/>
      <c r="J21" s="70">
        <f t="shared" si="6"/>
        <v>0</v>
      </c>
      <c r="K21" s="101">
        <v>11</v>
      </c>
      <c r="L21" s="29"/>
      <c r="M21" s="29"/>
      <c r="O21" s="29"/>
      <c r="P21" s="30">
        <v>1.6</v>
      </c>
      <c r="Q21" s="31">
        <f aca="true" t="shared" si="7" ref="Q21:Q27">+N21</f>
        <v>0</v>
      </c>
      <c r="R21" s="35">
        <f t="shared" si="4"/>
        <v>0</v>
      </c>
    </row>
    <row r="22" spans="2:18" ht="15">
      <c r="B22" s="129">
        <v>12</v>
      </c>
      <c r="C22" s="90"/>
      <c r="D22" s="102"/>
      <c r="E22" s="103"/>
      <c r="F22" s="93"/>
      <c r="G22" s="78"/>
      <c r="H22" s="99">
        <f t="shared" si="5"/>
        <v>0</v>
      </c>
      <c r="I22" s="63"/>
      <c r="J22" s="70">
        <f t="shared" si="6"/>
        <v>0</v>
      </c>
      <c r="K22" s="28"/>
      <c r="L22" s="29"/>
      <c r="M22" s="29"/>
      <c r="N22" s="29"/>
      <c r="O22" s="29"/>
      <c r="P22" s="30">
        <v>1.6</v>
      </c>
      <c r="Q22" s="31">
        <f t="shared" si="7"/>
        <v>0</v>
      </c>
      <c r="R22" s="35">
        <f t="shared" si="4"/>
        <v>0</v>
      </c>
    </row>
    <row r="23" spans="2:18" ht="15">
      <c r="B23" s="129">
        <v>13</v>
      </c>
      <c r="C23" s="90"/>
      <c r="D23" s="102"/>
      <c r="E23" s="103"/>
      <c r="F23" s="93"/>
      <c r="G23" s="78"/>
      <c r="H23" s="99">
        <f t="shared" si="5"/>
        <v>0</v>
      </c>
      <c r="I23" s="63"/>
      <c r="J23" s="70">
        <f t="shared" si="6"/>
        <v>0</v>
      </c>
      <c r="K23" s="28"/>
      <c r="L23" s="29"/>
      <c r="M23" s="29"/>
      <c r="N23" s="29"/>
      <c r="O23" s="29"/>
      <c r="P23" s="30">
        <v>1.6</v>
      </c>
      <c r="Q23" s="31">
        <f t="shared" si="7"/>
        <v>0</v>
      </c>
      <c r="R23" s="35">
        <f t="shared" si="4"/>
        <v>0</v>
      </c>
    </row>
    <row r="24" spans="2:18" ht="15">
      <c r="B24" s="129">
        <v>14</v>
      </c>
      <c r="C24" s="90"/>
      <c r="D24" s="102"/>
      <c r="E24" s="103"/>
      <c r="F24" s="93"/>
      <c r="G24" s="78"/>
      <c r="H24" s="99">
        <f t="shared" si="5"/>
        <v>0</v>
      </c>
      <c r="I24" s="63"/>
      <c r="J24" s="70">
        <f t="shared" si="6"/>
        <v>0</v>
      </c>
      <c r="K24" s="28"/>
      <c r="L24" s="29"/>
      <c r="M24" s="29"/>
      <c r="N24" s="29"/>
      <c r="O24" s="29"/>
      <c r="P24" s="30">
        <v>1.6</v>
      </c>
      <c r="Q24" s="31">
        <f t="shared" si="7"/>
        <v>0</v>
      </c>
      <c r="R24" s="35">
        <f t="shared" si="4"/>
        <v>0</v>
      </c>
    </row>
    <row r="25" spans="2:18" ht="15">
      <c r="B25" s="129">
        <v>15</v>
      </c>
      <c r="C25" s="90"/>
      <c r="D25" s="102"/>
      <c r="E25" s="68"/>
      <c r="F25" s="94"/>
      <c r="G25" s="37"/>
      <c r="H25" s="99">
        <f t="shared" si="5"/>
        <v>0</v>
      </c>
      <c r="I25" s="63"/>
      <c r="J25" s="70">
        <f t="shared" si="6"/>
        <v>0</v>
      </c>
      <c r="K25" s="28"/>
      <c r="L25" s="29"/>
      <c r="M25" s="29"/>
      <c r="N25" s="29"/>
      <c r="O25" s="29"/>
      <c r="P25" s="30">
        <v>1</v>
      </c>
      <c r="Q25" s="31">
        <f t="shared" si="7"/>
        <v>0</v>
      </c>
      <c r="R25" s="35">
        <f t="shared" si="4"/>
        <v>0</v>
      </c>
    </row>
    <row r="26" spans="2:18" ht="15">
      <c r="B26" s="129">
        <v>16</v>
      </c>
      <c r="C26" s="90"/>
      <c r="D26" s="102"/>
      <c r="E26" s="68"/>
      <c r="F26" s="94"/>
      <c r="G26" s="37"/>
      <c r="H26" s="99">
        <f t="shared" si="5"/>
        <v>0</v>
      </c>
      <c r="I26" s="63"/>
      <c r="J26" s="70">
        <f t="shared" si="6"/>
        <v>0</v>
      </c>
      <c r="K26" s="28"/>
      <c r="L26" s="29"/>
      <c r="M26" s="29"/>
      <c r="N26" s="29"/>
      <c r="O26" s="29"/>
      <c r="P26" s="30">
        <v>1</v>
      </c>
      <c r="Q26" s="31">
        <f t="shared" si="7"/>
        <v>0</v>
      </c>
      <c r="R26" s="35">
        <f t="shared" si="4"/>
        <v>0</v>
      </c>
    </row>
    <row r="27" spans="2:18" ht="15">
      <c r="B27" s="129">
        <v>17</v>
      </c>
      <c r="C27" s="90"/>
      <c r="D27" s="102"/>
      <c r="E27" s="68"/>
      <c r="F27" s="94"/>
      <c r="G27" s="37"/>
      <c r="H27" s="99">
        <f t="shared" si="5"/>
        <v>0</v>
      </c>
      <c r="I27" s="63"/>
      <c r="J27" s="70">
        <f t="shared" si="6"/>
        <v>0</v>
      </c>
      <c r="K27" s="28"/>
      <c r="L27" s="29"/>
      <c r="M27" s="29"/>
      <c r="N27" s="29"/>
      <c r="O27" s="29"/>
      <c r="P27" s="30">
        <v>1</v>
      </c>
      <c r="Q27" s="31">
        <f t="shared" si="7"/>
        <v>0</v>
      </c>
      <c r="R27" s="35">
        <f t="shared" si="4"/>
        <v>0</v>
      </c>
    </row>
    <row r="28" spans="2:18" ht="15.75" thickBot="1">
      <c r="B28" s="129"/>
      <c r="C28" s="41"/>
      <c r="D28" s="42"/>
      <c r="E28" s="69"/>
      <c r="F28" s="95"/>
      <c r="G28" s="100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12567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12567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2387.73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14954.73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2015-03-10T14:57:07Z</cp:lastPrinted>
  <dcterms:created xsi:type="dcterms:W3CDTF">2013-07-12T05:01:37Z</dcterms:created>
  <dcterms:modified xsi:type="dcterms:W3CDTF">2015-06-23T20:28:06Z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