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3" i="1" l="1"/>
  <c r="L12" i="1"/>
  <c r="Q24" i="1"/>
  <c r="Q25" i="1"/>
  <c r="Q26" i="1"/>
  <c r="Q27" i="1"/>
  <c r="Q28" i="1"/>
  <c r="Q23" i="1"/>
  <c r="Q13" i="1" l="1"/>
  <c r="Q14" i="1"/>
  <c r="Q16" i="1"/>
  <c r="Q17" i="1"/>
  <c r="Q11" i="1" l="1"/>
  <c r="Q12" i="1" l="1"/>
  <c r="D6" i="1" l="1"/>
  <c r="Q18" i="1" l="1"/>
  <c r="Q19" i="1"/>
  <c r="Q20" i="1"/>
  <c r="Q21" i="1"/>
  <c r="Q22" i="1"/>
  <c r="D8" i="1" l="1"/>
  <c r="F7" i="1" l="1"/>
  <c r="R22" i="1" l="1"/>
  <c r="H22" i="1" s="1"/>
  <c r="J22" i="1" l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Q15" i="1"/>
  <c r="R15" i="1" s="1"/>
  <c r="H15" i="1" s="1"/>
  <c r="J15" i="1" s="1"/>
  <c r="J29" i="1" s="1"/>
  <c r="J30" i="1" l="1"/>
  <c r="J31" i="1" s="1"/>
  <c r="J32" i="1" l="1"/>
  <c r="J33" i="1" s="1"/>
</calcChain>
</file>

<file path=xl/sharedStrings.xml><?xml version="1.0" encoding="utf-8"?>
<sst xmlns="http://schemas.openxmlformats.org/spreadsheetml/2006/main" count="1147" uniqueCount="783">
  <si>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</si>
  <si>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</si>
  <si>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</si>
  <si>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</si>
  <si>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</si>
  <si>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</si>
  <si>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</si>
  <si>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</si>
  <si>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</si>
  <si>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</si>
  <si>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</si>
  <si>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</si>
  <si>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</si>
  <si>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</si>
  <si>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</si>
  <si>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</si>
  <si>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</si>
  <si>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</si>
  <si>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</si>
  <si>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</si>
  <si>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</si>
  <si>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</si>
  <si>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</si>
  <si>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</si>
  <si>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</si>
  <si>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</si>
  <si>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</si>
  <si>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</si>
  <si>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</si>
  <si>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</si>
  <si>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</si>
  <si>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</si>
  <si>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</si>
  <si>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</si>
  <si>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</si>
  <si>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</si>
  <si>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</si>
  <si>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</si>
  <si>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</si>
  <si>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</si>
  <si>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</si>
  <si>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</si>
  <si>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</si>
  <si>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</si>
  <si>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</si>
  <si>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</si>
  <si>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</si>
  <si>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</si>
  <si>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</si>
  <si>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</si>
  <si>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</si>
  <si>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</si>
  <si>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</si>
  <si>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</si>
  <si>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</si>
  <si>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</si>
  <si>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</si>
  <si>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</si>
  <si>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</si>
  <si>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</si>
  <si>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</si>
  <si>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</si>
  <si>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</si>
  <si>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</si>
  <si>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</si>
  <si>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</si>
  <si>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</si>
  <si>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</si>
  <si>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</si>
  <si>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</si>
  <si>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</si>
  <si>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</si>
  <si>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</si>
  <si>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</si>
  <si>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</si>
  <si>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</si>
  <si>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</si>
  <si>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</si>
  <si>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</si>
  <si>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</si>
  <si>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</si>
  <si>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</si>
  <si>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</si>
  <si>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</si>
  <si>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</si>
  <si>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</si>
  <si>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</si>
  <si>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</si>
  <si>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</si>
  <si>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</si>
  <si>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</si>
  <si>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</si>
  <si>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</si>
  <si>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</si>
  <si>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</si>
  <si>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</si>
  <si>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</si>
  <si>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</si>
  <si>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</si>
  <si>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</si>
  <si>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</si>
  <si>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</si>
  <si>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</si>
  <si>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</si>
  <si>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</si>
  <si>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</si>
  <si>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</si>
  <si>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</si>
  <si>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</si>
  <si>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</si>
  <si>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</si>
  <si>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</si>
  <si>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</si>
  <si>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</si>
  <si>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</si>
  <si>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</si>
  <si>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</si>
  <si>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</si>
  <si>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</si>
  <si>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</si>
  <si>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</si>
  <si>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</si>
  <si>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</si>
  <si>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</si>
  <si>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</si>
  <si>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</si>
  <si>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</si>
  <si>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</si>
  <si>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</si>
  <si>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</si>
  <si>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</si>
  <si>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</si>
  <si>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</si>
  <si>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</si>
  <si>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</si>
  <si>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</si>
  <si>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</si>
  <si>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</si>
  <si>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</si>
  <si>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</si>
  <si>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</si>
  <si>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</si>
  <si>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</si>
  <si>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</si>
  <si>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</si>
  <si>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</si>
  <si>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</si>
  <si>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</si>
  <si>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</si>
  <si>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</si>
  <si>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</si>
  <si>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</si>
  <si>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</si>
  <si>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</si>
  <si>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</si>
  <si>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</si>
  <si>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</si>
  <si>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</si>
  <si>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</si>
  <si>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</si>
  <si>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</si>
  <si>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</si>
  <si>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</si>
  <si>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</si>
  <si>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</si>
  <si>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</si>
  <si>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</si>
  <si>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</si>
  <si>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</si>
  <si>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</si>
  <si>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</si>
  <si>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</si>
  <si>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</si>
  <si>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</si>
  <si>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</si>
  <si>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</si>
  <si>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</si>
  <si>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</si>
  <si>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</si>
  <si>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</si>
  <si>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</si>
  <si>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</si>
  <si>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</si>
  <si>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</si>
  <si>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</si>
  <si>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</si>
  <si>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</si>
  <si>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</si>
  <si>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</si>
  <si>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</si>
  <si>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</si>
  <si>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</si>
  <si>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</si>
  <si>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</si>
  <si>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</si>
  <si>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</si>
  <si>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</si>
  <si>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</si>
  <si>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</si>
  <si>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</si>
  <si>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</si>
  <si>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</si>
  <si>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</si>
  <si>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</si>
  <si>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</si>
  <si>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</si>
  <si>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</si>
  <si>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</si>
  <si>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</si>
  <si>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</si>
  <si>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</si>
  <si>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</si>
  <si>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</si>
  <si>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</si>
  <si>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</si>
  <si>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</si>
  <si>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</si>
  <si>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</si>
  <si>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</si>
  <si>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</si>
  <si>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</si>
  <si>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</si>
  <si>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</si>
  <si>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</si>
  <si>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</si>
  <si>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</si>
  <si>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</si>
  <si>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</si>
  <si>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</si>
  <si>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</si>
  <si>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</si>
  <si>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</si>
  <si>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</si>
  <si>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</si>
  <si>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</si>
  <si>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</si>
  <si>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</si>
  <si>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</si>
  <si>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</si>
  <si>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</si>
  <si>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</si>
  <si>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</si>
  <si>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</si>
  <si>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</si>
  <si>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</si>
  <si>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</si>
  <si>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</si>
  <si>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</si>
  <si>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</si>
  <si>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</si>
  <si>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</si>
  <si>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</si>
  <si>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</si>
  <si>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</si>
  <si>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</si>
  <si>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</si>
  <si>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</si>
  <si>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</si>
  <si>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</si>
  <si>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</si>
  <si>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</si>
  <si>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</si>
  <si>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</si>
  <si>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</si>
  <si>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</si>
  <si>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</si>
  <si>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</si>
  <si>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</si>
  <si>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</si>
  <si>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</si>
  <si>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</si>
  <si>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</si>
  <si>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</si>
  <si>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</si>
  <si>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</si>
  <si>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</si>
  <si>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</si>
  <si>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</si>
  <si>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</si>
  <si>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</si>
  <si>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</si>
  <si>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</si>
  <si>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</si>
  <si>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</si>
  <si>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</si>
  <si>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</si>
  <si>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</si>
  <si>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</si>
  <si>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</si>
  <si>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</si>
  <si>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</si>
  <si>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</si>
  <si>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</si>
  <si>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</si>
  <si>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</si>
  <si>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</si>
  <si>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</si>
  <si>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</si>
  <si>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</si>
  <si>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</si>
  <si>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</si>
  <si>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</si>
  <si>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</si>
  <si>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</si>
  <si>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</si>
  <si>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</si>
  <si>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</si>
  <si>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</si>
  <si>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</si>
  <si>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</si>
  <si>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</si>
  <si>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</si>
  <si>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</si>
  <si>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</si>
  <si>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</si>
  <si>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</si>
  <si>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</si>
  <si>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</si>
  <si>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</si>
  <si>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</si>
  <si>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</si>
  <si>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</si>
  <si>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</si>
  <si>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</si>
  <si>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</si>
  <si>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</si>
  <si>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</si>
  <si>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</si>
  <si>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</si>
  <si>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</si>
  <si>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</si>
  <si>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</si>
  <si>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</si>
  <si>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</si>
  <si>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</si>
  <si>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</si>
  <si>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</si>
  <si>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</si>
  <si>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</si>
  <si>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</si>
  <si>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</si>
  <si>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</si>
  <si>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</si>
  <si>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</si>
  <si>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</si>
  <si>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</si>
  <si>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</si>
  <si>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</si>
  <si>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</si>
  <si>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</si>
  <si>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</si>
  <si>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</si>
  <si>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</si>
  <si>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</si>
  <si>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</si>
  <si>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</si>
  <si>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</si>
  <si>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</si>
  <si>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</si>
  <si>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</si>
  <si>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</si>
  <si>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</si>
  <si>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</si>
  <si>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</si>
  <si>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</si>
  <si>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</si>
  <si>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</si>
  <si>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</si>
  <si>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</si>
  <si>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</si>
  <si>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</si>
  <si>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</si>
  <si>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</si>
  <si>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</si>
  <si>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</si>
  <si>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</si>
  <si>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</si>
  <si>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</si>
  <si>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</si>
  <si>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</si>
  <si>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</si>
  <si>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</si>
  <si>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</si>
  <si>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</si>
  <si>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</si>
  <si>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</si>
  <si>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</si>
  <si>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</si>
  <si>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</si>
  <si>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</si>
  <si>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</si>
  <si>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</si>
  <si>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</si>
  <si>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</si>
  <si>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</si>
  <si>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</si>
  <si>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</si>
  <si>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</si>
  <si>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</si>
  <si>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</si>
  <si>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</si>
  <si>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</si>
  <si>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</si>
  <si>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</si>
  <si>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</si>
  <si>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</si>
  <si>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</si>
  <si>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</si>
  <si>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</si>
  <si>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</si>
  <si>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</si>
  <si>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</si>
  <si>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</si>
  <si>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</si>
  <si>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</si>
  <si>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</si>
  <si>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</si>
  <si>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</si>
  <si>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</si>
  <si>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</si>
  <si>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</si>
  <si>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</si>
  <si>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</si>
  <si>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</si>
  <si>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</si>
  <si>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</si>
  <si>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</si>
  <si>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</si>
  <si>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</si>
  <si>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</si>
  <si>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</si>
  <si>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</si>
  <si>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</si>
  <si>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</si>
  <si>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</si>
  <si>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</si>
  <si>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</si>
  <si>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</si>
  <si>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</si>
  <si>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</si>
  <si>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</si>
  <si>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</si>
  <si>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</si>
  <si>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</si>
  <si>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</si>
  <si>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</si>
  <si>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</si>
  <si>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</si>
  <si>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</si>
  <si>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</si>
  <si>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</si>
  <si>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</si>
  <si>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</si>
  <si>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</si>
  <si>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</si>
  <si>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</si>
  <si>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</si>
  <si>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</si>
  <si>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</si>
  <si>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</si>
  <si>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</si>
  <si>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</si>
  <si>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</si>
  <si>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</si>
  <si>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</si>
  <si>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</si>
  <si>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</si>
  <si>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</si>
  <si>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</si>
  <si>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</si>
  <si>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</si>
  <si>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</si>
  <si>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</si>
  <si>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</si>
  <si>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</si>
  <si>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</si>
  <si>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</si>
  <si>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</si>
  <si>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</si>
  <si>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</si>
  <si>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</si>
  <si>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</si>
  <si>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</si>
  <si>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</si>
  <si>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</si>
  <si>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</si>
  <si>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</si>
  <si>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</si>
  <si>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</si>
  <si>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</si>
  <si>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</si>
  <si>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</si>
  <si>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</si>
  <si>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</si>
  <si>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</si>
  <si>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</si>
  <si>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</si>
  <si>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</si>
  <si>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</si>
  <si>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</si>
  <si>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</si>
  <si>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</si>
  <si>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</si>
  <si>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</si>
  <si>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</si>
  <si>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</si>
  <si>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</si>
  <si>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</si>
  <si>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</si>
  <si>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</si>
  <si>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</si>
  <si>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</si>
  <si>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</si>
  <si>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</si>
  <si>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</si>
  <si>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</si>
  <si>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</si>
  <si>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</si>
  <si>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</si>
  <si>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</si>
  <si>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</si>
  <si>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</si>
  <si>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</si>
  <si>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</si>
  <si>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</si>
  <si>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</si>
  <si>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</si>
  <si>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</si>
  <si>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</si>
  <si>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</si>
  <si>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</si>
  <si>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</si>
  <si>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</si>
  <si>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</si>
  <si>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</si>
  <si>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</si>
  <si>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</si>
  <si>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</si>
  <si>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</si>
  <si>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</si>
  <si>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</si>
  <si>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</si>
  <si>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</si>
  <si>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</si>
  <si>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</si>
  <si>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</si>
  <si>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</si>
  <si>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</si>
  <si>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</si>
  <si>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</si>
  <si>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</si>
  <si>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</si>
  <si>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</si>
  <si>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</si>
  <si>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</si>
  <si>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</si>
  <si>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</si>
  <si>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</si>
  <si>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</si>
  <si>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</si>
  <si>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</si>
  <si>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</si>
  <si>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</si>
  <si>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</si>
  <si>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</si>
  <si>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</si>
  <si>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</si>
  <si>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</si>
  <si>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</si>
  <si>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</si>
  <si>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</si>
  <si>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</si>
  <si>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</si>
  <si>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</si>
  <si>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</si>
  <si>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</si>
  <si>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</si>
  <si>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</si>
  <si>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</si>
  <si>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</si>
  <si>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</si>
  <si>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</si>
  <si>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</si>
  <si>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</si>
  <si>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</si>
  <si>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</si>
  <si>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</si>
  <si>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</si>
  <si>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</si>
  <si>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</si>
  <si>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</si>
  <si>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</si>
  <si>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</si>
  <si>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</si>
  <si>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</si>
  <si>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</si>
  <si>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</si>
  <si>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</si>
  <si>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</si>
  <si>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</si>
  <si>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</si>
  <si>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</si>
  <si>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</si>
  <si>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</si>
  <si>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</si>
  <si>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</si>
  <si>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</si>
  <si>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</si>
  <si>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</si>
  <si>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</si>
  <si>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</si>
  <si>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</si>
  <si>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</si>
  <si>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</si>
  <si>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</si>
  <si>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</si>
  <si>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</si>
  <si>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</si>
  <si>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</si>
  <si>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</si>
  <si>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</si>
  <si>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</si>
  <si>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</si>
  <si>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</si>
  <si>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</si>
  <si>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</si>
  <si>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</si>
  <si>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</si>
  <si>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</si>
  <si>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</si>
  <si>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</si>
  <si>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</si>
  <si>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</si>
  <si>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</si>
  <si>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</si>
  <si>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</si>
  <si>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</si>
  <si>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</si>
  <si>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</si>
  <si>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</si>
  <si>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</si>
  <si>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</si>
  <si>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</si>
  <si>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</si>
  <si>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</si>
  <si>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</si>
  <si>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</si>
  <si>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</si>
  <si>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</si>
  <si>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</si>
  <si>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</si>
  <si>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</si>
  <si>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</si>
  <si>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</si>
  <si>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</si>
  <si>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</si>
  <si>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</si>
  <si>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</si>
  <si>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</si>
  <si>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</si>
  <si>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</si>
  <si>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</si>
  <si>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</si>
  <si>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</si>
  <si>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</si>
  <si>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</si>
  <si>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</si>
  <si>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</si>
  <si>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</si>
  <si>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</si>
  <si>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</si>
  <si>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</si>
  <si>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</si>
  <si>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</si>
  <si>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</si>
  <si>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</si>
  <si>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</si>
  <si>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</si>
  <si>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</si>
  <si>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</si>
  <si>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</si>
  <si>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</si>
  <si>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</si>
  <si>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</si>
  <si>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</si>
  <si>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</si>
  <si>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</si>
  <si>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</si>
  <si>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</si>
  <si>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</si>
  <si>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</si>
  <si>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</si>
  <si>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</si>
  <si>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</si>
  <si>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</si>
  <si>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</si>
  <si>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</si>
  <si>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</si>
  <si>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</si>
  <si>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</si>
  <si>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</si>
  <si>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</si>
  <si>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</si>
  <si>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</si>
  <si>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</si>
  <si>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</si>
  <si>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</si>
  <si>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</si>
  <si>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</si>
  <si>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</si>
  <si>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</si>
  <si>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</si>
  <si>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</si>
  <si>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</si>
  <si>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</si>
  <si>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</si>
  <si>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</si>
  <si>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</si>
  <si>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</si>
  <si>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</si>
  <si>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</si>
  <si>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</si>
  <si>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</si>
  <si>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</si>
  <si>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</si>
  <si>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</si>
  <si>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</si>
  <si>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</si>
  <si>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</si>
  <si>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</si>
  <si>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</si>
  <si>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</si>
  <si>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</si>
  <si>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</si>
  <si>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</si>
  <si>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</si>
  <si>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</si>
  <si>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</si>
  <si>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</si>
  <si>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</si>
  <si>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</si>
  <si>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</si>
  <si>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</si>
  <si>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</si>
  <si>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</si>
  <si>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</si>
  <si>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</si>
  <si>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</si>
  <si>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</si>
  <si>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</si>
  <si>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</si>
  <si>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</si>
  <si>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</si>
  <si>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</si>
  <si>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</si>
  <si>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</si>
  <si>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</si>
  <si>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</si>
  <si>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</si>
  <si>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</si>
  <si>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</si>
  <si>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</si>
  <si>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</si>
  <si>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</si>
  <si>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DIMACO</t>
  </si>
  <si>
    <t>CAÑERIA PN-16 COLOR VERDE PPR 20"</t>
  </si>
  <si>
    <t>TEE 90° SO-SO-SO COLOR VERDE PPR 63"</t>
  </si>
  <si>
    <t>TEE 90° SO-SO-SO COLOR VERDE PPR 50"</t>
  </si>
  <si>
    <t>TEE 90° SO-SO-SO COLOR VERDE PPR 40"</t>
  </si>
  <si>
    <t>TEE 90° SO-SO-SO COLOR VERDE PPR 32"</t>
  </si>
  <si>
    <t>TEE 90° SO-SO-SO COLOR VERDE PPR 25"</t>
  </si>
  <si>
    <t>TEE 90° SO-SO-SO COLOR VERDE PPR 20"</t>
  </si>
  <si>
    <t>UNION AMERICANA DOBLE SO-SO PPR 25"</t>
  </si>
  <si>
    <t>UNION AMERICANA DOBLE SO-SO PPR 20"</t>
  </si>
  <si>
    <t>UNION AMERICANA DOBLE SO-SO PPR63"</t>
  </si>
  <si>
    <t>UNION AMERICANA DOBLE SO-SO PPR50"</t>
  </si>
  <si>
    <t>UNION AMERICANA DOBLE SO-SO PPR 40"</t>
  </si>
  <si>
    <t>COPLA SO-SO COLOR VERDE PPR 63"</t>
  </si>
  <si>
    <t>COPLA SO-SO COLOR VERDE PPR 50"</t>
  </si>
  <si>
    <t>COPLA SO-SO COLOR VERDE PPR40"</t>
  </si>
  <si>
    <t>COPLA SO-SO COLOR VERDE PPR 32"</t>
  </si>
  <si>
    <t>COPLA SO-SO COLOR VERDE PPR 25"</t>
  </si>
  <si>
    <t>COPLA SO-SO COLOR VERDE PPR 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</si>
</sst>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3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C28" sqref="C28:E28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2733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671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(56-32 ) 2256410</v>
      </c>
      <c r="K4" s="20"/>
    </row>
    <row r="5" spans="2:21" x14ac:dyDescent="0.25">
      <c r="B5" s="36"/>
      <c r="C5" s="37"/>
      <c r="D5" s="38"/>
      <c r="E5" s="116" t="str">
        <f>VLOOKUP(D4,CLIENTES,4,FALSE)</f>
        <v>COCHRANE 639 OFICINA 69</v>
      </c>
      <c r="F5" s="116"/>
      <c r="G5" s="116"/>
      <c r="H5" s="116"/>
      <c r="I5" s="116"/>
      <c r="J5" s="117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MAR Ingeníeria y Servicios</v>
      </c>
      <c r="E6" s="37" t="s">
        <v>7</v>
      </c>
      <c r="F6" s="118" t="str">
        <f>VLOOKUP(D4,CLIENTES,5,FALSE)</f>
        <v xml:space="preserve">VALPARAISO </v>
      </c>
      <c r="G6" s="118"/>
      <c r="H6" s="118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Ingeníeria y Servicios</v>
      </c>
      <c r="E7" s="37" t="s">
        <v>8</v>
      </c>
      <c r="F7" s="118">
        <f>VLOOKUP(D4,CLIENTES,6,FALSE)</f>
        <v>0</v>
      </c>
      <c r="G7" s="118"/>
      <c r="H7" s="118"/>
      <c r="I7" s="37" t="s">
        <v>24</v>
      </c>
      <c r="J7" s="41" t="str">
        <f>VLOOKUP(D4,CLIENTES,8,FALSE)</f>
        <v>Eliseo Cortes</v>
      </c>
    </row>
    <row r="8" spans="2:21" ht="15.75" thickBot="1" x14ac:dyDescent="0.3">
      <c r="B8" s="115" t="s">
        <v>26</v>
      </c>
      <c r="C8" s="108"/>
      <c r="D8" s="91">
        <f>VLOOKUP(D4,CLIENTES,7,FALSE)</f>
        <v>0</v>
      </c>
      <c r="E8" s="37" t="s">
        <v>11</v>
      </c>
      <c r="F8" s="118" t="str">
        <f>VLOOKUP(D4,CLIENTES,12,FALSE)</f>
        <v>Jaime Guzman</v>
      </c>
      <c r="G8" s="118"/>
      <c r="H8" s="118"/>
      <c r="I8" s="37" t="s">
        <v>14</v>
      </c>
      <c r="J8" s="42">
        <f ca="1">TODAY()</f>
        <v>42177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2" t="s">
        <v>22</v>
      </c>
      <c r="D10" s="113"/>
      <c r="E10" s="114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764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09" t="s">
        <v>765</v>
      </c>
      <c r="D11" s="110"/>
      <c r="E11" s="111"/>
      <c r="F11" s="103">
        <v>20</v>
      </c>
      <c r="G11" s="103" t="s">
        <v>21</v>
      </c>
      <c r="H11" s="104">
        <f>VLOOKUP(B11,COTIZADO,8,FALSE)</f>
        <v>0</v>
      </c>
      <c r="I11" s="105">
        <v>0</v>
      </c>
      <c r="J11" s="106">
        <f t="shared" ref="J11:J28" si="0">F11*H11*(1-I11/100)</f>
        <v>0</v>
      </c>
      <c r="K11" s="28">
        <v>1</v>
      </c>
      <c r="M11" s="95"/>
      <c r="N11" s="96"/>
      <c r="P11" s="87">
        <v>1.5</v>
      </c>
      <c r="Q11" s="88">
        <f>L11</f>
        <v>0</v>
      </c>
      <c r="R11" s="89">
        <f>Q11*P11</f>
        <v>0</v>
      </c>
    </row>
    <row r="12" spans="2:21" ht="15" customHeight="1" x14ac:dyDescent="0.25">
      <c r="B12" s="119">
        <v>2</v>
      </c>
      <c r="C12" s="109" t="s">
        <v>766</v>
      </c>
      <c r="D12" s="110"/>
      <c r="E12" s="111"/>
      <c r="F12" s="52">
        <v>20</v>
      </c>
      <c r="G12" s="52" t="s">
        <v>21</v>
      </c>
      <c r="H12" s="120">
        <f t="shared" ref="H12:H28" si="1">VLOOKUP(B12,COTIZADO,8,FALSE)</f>
        <v>1216.6200000000001</v>
      </c>
      <c r="I12" s="121">
        <v>0</v>
      </c>
      <c r="J12" s="122">
        <f t="shared" si="0"/>
        <v>24332.400000000001</v>
      </c>
      <c r="K12" s="28">
        <v>2</v>
      </c>
      <c r="L12" s="84">
        <f>1502*(1-0.46)</f>
        <v>811.08</v>
      </c>
      <c r="O12" s="96"/>
      <c r="P12" s="87">
        <v>1.5</v>
      </c>
      <c r="Q12" s="88">
        <f>L12</f>
        <v>811.08</v>
      </c>
      <c r="R12" s="89">
        <f t="shared" ref="R12:R28" si="2">Q12*P12</f>
        <v>1216.6200000000001</v>
      </c>
    </row>
    <row r="13" spans="2:21" ht="15" customHeight="1" x14ac:dyDescent="0.25">
      <c r="B13" s="119">
        <v>3</v>
      </c>
      <c r="C13" s="109" t="s">
        <v>767</v>
      </c>
      <c r="D13" s="110"/>
      <c r="E13" s="111"/>
      <c r="F13" s="52">
        <v>10</v>
      </c>
      <c r="G13" s="52" t="s">
        <v>21</v>
      </c>
      <c r="H13" s="120">
        <f t="shared" si="1"/>
        <v>770.31000000000017</v>
      </c>
      <c r="I13" s="121">
        <v>0</v>
      </c>
      <c r="J13" s="122">
        <f t="shared" si="0"/>
        <v>7703.1000000000022</v>
      </c>
      <c r="K13" s="28">
        <v>3</v>
      </c>
      <c r="L13" s="95">
        <f>951*(1-0.46)</f>
        <v>513.54000000000008</v>
      </c>
      <c r="M13" s="95"/>
      <c r="O13" s="96"/>
      <c r="P13" s="87">
        <v>1.5</v>
      </c>
      <c r="Q13" s="88">
        <f t="shared" ref="Q13:Q17" si="3">L13</f>
        <v>513.54000000000008</v>
      </c>
      <c r="R13" s="89">
        <f t="shared" si="2"/>
        <v>770.31000000000017</v>
      </c>
    </row>
    <row r="14" spans="2:21" x14ac:dyDescent="0.25">
      <c r="B14" s="119">
        <v>4</v>
      </c>
      <c r="C14" s="109" t="s">
        <v>768</v>
      </c>
      <c r="D14" s="110"/>
      <c r="E14" s="111"/>
      <c r="F14" s="52">
        <v>20</v>
      </c>
      <c r="G14" s="52" t="s">
        <v>21</v>
      </c>
      <c r="H14" s="120">
        <f t="shared" si="1"/>
        <v>0</v>
      </c>
      <c r="I14" s="121">
        <v>0</v>
      </c>
      <c r="J14" s="122">
        <f t="shared" si="0"/>
        <v>0</v>
      </c>
      <c r="K14" s="28">
        <v>4</v>
      </c>
      <c r="M14" s="95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9">
        <v>5</v>
      </c>
      <c r="C15" s="109" t="s">
        <v>769</v>
      </c>
      <c r="D15" s="110"/>
      <c r="E15" s="111"/>
      <c r="F15" s="52">
        <v>20</v>
      </c>
      <c r="G15" s="52" t="s">
        <v>21</v>
      </c>
      <c r="H15" s="120">
        <f t="shared" si="1"/>
        <v>0</v>
      </c>
      <c r="I15" s="121">
        <v>0</v>
      </c>
      <c r="J15" s="122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f t="shared" si="3"/>
        <v>0</v>
      </c>
      <c r="R15" s="90">
        <f t="shared" si="2"/>
        <v>0</v>
      </c>
      <c r="S15" s="84"/>
    </row>
    <row r="16" spans="2:21" x14ac:dyDescent="0.25">
      <c r="B16" s="119">
        <v>6</v>
      </c>
      <c r="C16" s="109" t="s">
        <v>770</v>
      </c>
      <c r="D16" s="110"/>
      <c r="E16" s="111"/>
      <c r="F16" s="52">
        <v>40</v>
      </c>
      <c r="G16" s="52" t="s">
        <v>21</v>
      </c>
      <c r="H16" s="120">
        <f>VLOOKUP(B16,COTIZADO,8,FALSE)</f>
        <v>0</v>
      </c>
      <c r="I16" s="121">
        <v>0</v>
      </c>
      <c r="J16" s="122">
        <f t="shared" si="0"/>
        <v>0</v>
      </c>
      <c r="K16" s="28">
        <v>6</v>
      </c>
      <c r="M16" s="95"/>
      <c r="O16" s="96"/>
      <c r="P16" s="87">
        <v>1.5</v>
      </c>
      <c r="Q16" s="88">
        <f t="shared" si="3"/>
        <v>0</v>
      </c>
      <c r="R16" s="89">
        <f t="shared" si="2"/>
        <v>0</v>
      </c>
    </row>
    <row r="17" spans="2:19" x14ac:dyDescent="0.25">
      <c r="B17" s="119">
        <v>7</v>
      </c>
      <c r="C17" s="109" t="s">
        <v>771</v>
      </c>
      <c r="D17" s="110"/>
      <c r="E17" s="111"/>
      <c r="F17" s="52">
        <v>40</v>
      </c>
      <c r="G17" s="52" t="s">
        <v>21</v>
      </c>
      <c r="H17" s="120">
        <f>R17</f>
        <v>0</v>
      </c>
      <c r="I17" s="121">
        <v>0</v>
      </c>
      <c r="J17" s="122">
        <f t="shared" si="0"/>
        <v>0</v>
      </c>
      <c r="K17" s="28">
        <v>7</v>
      </c>
      <c r="L17" s="95"/>
      <c r="O17" s="96"/>
      <c r="P17" s="87">
        <v>1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9">
        <v>8</v>
      </c>
      <c r="C18" s="109" t="s">
        <v>772</v>
      </c>
      <c r="D18" s="110"/>
      <c r="E18" s="111"/>
      <c r="F18" s="52">
        <v>15</v>
      </c>
      <c r="G18" s="52" t="s">
        <v>21</v>
      </c>
      <c r="H18" s="120">
        <f>R18</f>
        <v>0</v>
      </c>
      <c r="I18" s="121">
        <v>0</v>
      </c>
      <c r="J18" s="122">
        <f>F18*H18*(1-I18/100)</f>
        <v>0</v>
      </c>
      <c r="K18" s="83">
        <v>8</v>
      </c>
      <c r="M18" s="95"/>
      <c r="N18" s="96"/>
      <c r="O18" s="96"/>
      <c r="P18" s="87">
        <v>1</v>
      </c>
      <c r="Q18" s="88">
        <f t="shared" ref="Q18:Q28" si="4">L18</f>
        <v>0</v>
      </c>
      <c r="R18" s="90">
        <f t="shared" si="2"/>
        <v>0</v>
      </c>
      <c r="S18" s="84"/>
    </row>
    <row r="19" spans="2:19" x14ac:dyDescent="0.25">
      <c r="B19" s="119">
        <v>9</v>
      </c>
      <c r="C19" s="109" t="s">
        <v>773</v>
      </c>
      <c r="D19" s="110"/>
      <c r="E19" s="111"/>
      <c r="F19" s="52">
        <v>15</v>
      </c>
      <c r="G19" s="52" t="s">
        <v>21</v>
      </c>
      <c r="H19" s="120">
        <f t="shared" si="1"/>
        <v>0</v>
      </c>
      <c r="I19" s="121">
        <v>0</v>
      </c>
      <c r="J19" s="122">
        <f t="shared" si="0"/>
        <v>0</v>
      </c>
      <c r="K19" s="28">
        <v>9</v>
      </c>
      <c r="M19" s="95"/>
      <c r="N19" s="96"/>
      <c r="O19" s="96"/>
      <c r="P19" s="87">
        <v>1</v>
      </c>
      <c r="Q19" s="88">
        <f t="shared" si="4"/>
        <v>0</v>
      </c>
      <c r="R19" s="89">
        <f t="shared" si="2"/>
        <v>0</v>
      </c>
    </row>
    <row r="20" spans="2:19" x14ac:dyDescent="0.25">
      <c r="B20" s="119">
        <v>10</v>
      </c>
      <c r="C20" s="109" t="s">
        <v>774</v>
      </c>
      <c r="D20" s="110"/>
      <c r="E20" s="111"/>
      <c r="F20" s="52">
        <v>60</v>
      </c>
      <c r="G20" s="52" t="s">
        <v>21</v>
      </c>
      <c r="H20" s="120">
        <f t="shared" si="1"/>
        <v>0</v>
      </c>
      <c r="I20" s="121">
        <v>0</v>
      </c>
      <c r="J20" s="122">
        <f t="shared" si="0"/>
        <v>0</v>
      </c>
      <c r="K20" s="28">
        <v>10</v>
      </c>
      <c r="M20" s="95"/>
      <c r="N20" s="96"/>
      <c r="O20" s="96"/>
      <c r="P20" s="87">
        <v>1</v>
      </c>
      <c r="Q20" s="88">
        <f t="shared" si="4"/>
        <v>0</v>
      </c>
      <c r="R20" s="89">
        <f t="shared" si="2"/>
        <v>0</v>
      </c>
    </row>
    <row r="21" spans="2:19" x14ac:dyDescent="0.25">
      <c r="B21" s="119">
        <v>11</v>
      </c>
      <c r="C21" s="109" t="s">
        <v>775</v>
      </c>
      <c r="D21" s="110"/>
      <c r="E21" s="111"/>
      <c r="F21" s="52">
        <v>10</v>
      </c>
      <c r="G21" s="52" t="s">
        <v>21</v>
      </c>
      <c r="H21" s="120">
        <f t="shared" si="1"/>
        <v>0</v>
      </c>
      <c r="I21" s="121">
        <v>0</v>
      </c>
      <c r="J21" s="122">
        <f t="shared" si="0"/>
        <v>0</v>
      </c>
      <c r="K21" s="28">
        <v>11</v>
      </c>
      <c r="M21" s="95"/>
      <c r="N21" s="96"/>
      <c r="O21" s="96"/>
      <c r="P21" s="87">
        <v>1</v>
      </c>
      <c r="Q21" s="88">
        <f t="shared" si="4"/>
        <v>0</v>
      </c>
      <c r="R21" s="89">
        <f t="shared" si="2"/>
        <v>0</v>
      </c>
    </row>
    <row r="22" spans="2:19" x14ac:dyDescent="0.25">
      <c r="B22" s="119">
        <v>12</v>
      </c>
      <c r="C22" s="109" t="s">
        <v>776</v>
      </c>
      <c r="D22" s="110"/>
      <c r="E22" s="111"/>
      <c r="F22" s="52">
        <v>30</v>
      </c>
      <c r="G22" s="52" t="s">
        <v>21</v>
      </c>
      <c r="H22" s="120">
        <f t="shared" si="1"/>
        <v>0</v>
      </c>
      <c r="I22" s="121">
        <v>0</v>
      </c>
      <c r="J22" s="122">
        <f t="shared" si="0"/>
        <v>0</v>
      </c>
      <c r="K22" s="28">
        <v>12</v>
      </c>
      <c r="M22" s="95"/>
      <c r="N22" s="96"/>
      <c r="O22" s="96"/>
      <c r="P22" s="87">
        <v>1</v>
      </c>
      <c r="Q22" s="88">
        <f t="shared" si="4"/>
        <v>0</v>
      </c>
      <c r="R22" s="89">
        <f t="shared" si="2"/>
        <v>0</v>
      </c>
    </row>
    <row r="23" spans="2:19" x14ac:dyDescent="0.25">
      <c r="B23" s="119">
        <v>13</v>
      </c>
      <c r="C23" s="109" t="s">
        <v>777</v>
      </c>
      <c r="D23" s="110"/>
      <c r="E23" s="111"/>
      <c r="F23" s="52">
        <v>20</v>
      </c>
      <c r="G23" s="52" t="s">
        <v>21</v>
      </c>
      <c r="H23" s="120">
        <f t="shared" si="1"/>
        <v>0</v>
      </c>
      <c r="I23" s="121">
        <v>0</v>
      </c>
      <c r="J23" s="122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>M23</f>
        <v>0</v>
      </c>
      <c r="R23" s="89">
        <f t="shared" si="2"/>
        <v>0</v>
      </c>
    </row>
    <row r="24" spans="2:19" x14ac:dyDescent="0.25">
      <c r="B24" s="119">
        <v>14</v>
      </c>
      <c r="C24" s="109" t="s">
        <v>778</v>
      </c>
      <c r="D24" s="110"/>
      <c r="E24" s="111"/>
      <c r="F24" s="52">
        <v>5</v>
      </c>
      <c r="G24" s="52" t="s">
        <v>21</v>
      </c>
      <c r="H24" s="120">
        <f t="shared" si="1"/>
        <v>0</v>
      </c>
      <c r="I24" s="121">
        <v>0</v>
      </c>
      <c r="J24" s="122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ref="Q24:Q28" si="5">M24</f>
        <v>0</v>
      </c>
      <c r="R24" s="89">
        <f t="shared" si="2"/>
        <v>0</v>
      </c>
    </row>
    <row r="25" spans="2:19" x14ac:dyDescent="0.25">
      <c r="B25" s="119">
        <v>15</v>
      </c>
      <c r="C25" s="109" t="s">
        <v>779</v>
      </c>
      <c r="D25" s="110"/>
      <c r="E25" s="111"/>
      <c r="F25" s="52">
        <v>10</v>
      </c>
      <c r="G25" s="52" t="s">
        <v>21</v>
      </c>
      <c r="H25" s="120">
        <f t="shared" si="1"/>
        <v>0</v>
      </c>
      <c r="I25" s="121">
        <v>0</v>
      </c>
      <c r="J25" s="122">
        <f>F25*H25*(1-I25/100)</f>
        <v>0</v>
      </c>
      <c r="K25" s="28">
        <v>15</v>
      </c>
      <c r="L25" s="95"/>
      <c r="M25" s="95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9">
        <v>16</v>
      </c>
      <c r="C26" s="109" t="s">
        <v>780</v>
      </c>
      <c r="D26" s="110"/>
      <c r="E26" s="111"/>
      <c r="F26" s="52">
        <v>10</v>
      </c>
      <c r="G26" s="52" t="s">
        <v>21</v>
      </c>
      <c r="H26" s="120">
        <f t="shared" si="1"/>
        <v>0</v>
      </c>
      <c r="I26" s="121">
        <v>0</v>
      </c>
      <c r="J26" s="122">
        <f t="shared" si="0"/>
        <v>0</v>
      </c>
      <c r="K26" s="28">
        <v>16</v>
      </c>
      <c r="L26" s="95"/>
      <c r="M26" s="95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9">
        <v>17</v>
      </c>
      <c r="C27" s="109" t="s">
        <v>781</v>
      </c>
      <c r="D27" s="110"/>
      <c r="E27" s="111"/>
      <c r="F27" s="52">
        <v>40</v>
      </c>
      <c r="G27" s="52" t="s">
        <v>21</v>
      </c>
      <c r="H27" s="120">
        <f t="shared" si="1"/>
        <v>0</v>
      </c>
      <c r="I27" s="121">
        <v>0</v>
      </c>
      <c r="J27" s="122">
        <f t="shared" si="0"/>
        <v>0</v>
      </c>
      <c r="K27" s="28">
        <v>17</v>
      </c>
      <c r="L27" s="95"/>
      <c r="M27" s="95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9">
        <v>18</v>
      </c>
      <c r="C28" s="109" t="s">
        <v>782</v>
      </c>
      <c r="D28" s="110"/>
      <c r="E28" s="111"/>
      <c r="F28" s="52">
        <v>40</v>
      </c>
      <c r="G28" s="52" t="s">
        <v>21</v>
      </c>
      <c r="H28" s="120">
        <f t="shared" si="1"/>
        <v>0</v>
      </c>
      <c r="I28" s="121">
        <v>0</v>
      </c>
      <c r="J28" s="122">
        <f t="shared" si="0"/>
        <v>0</v>
      </c>
      <c r="K28" s="28">
        <v>18</v>
      </c>
      <c r="L28" s="95"/>
      <c r="M28" s="95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668</v>
      </c>
      <c r="C29" s="54"/>
      <c r="D29" s="97" t="s">
        <v>759</v>
      </c>
      <c r="E29" s="98"/>
      <c r="F29" s="80"/>
      <c r="G29" s="55" t="s">
        <v>3</v>
      </c>
      <c r="H29" s="56"/>
      <c r="I29" s="57"/>
      <c r="J29" s="58">
        <f>SUM(J11:J28)</f>
        <v>32035.500000000004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760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07"/>
      <c r="E31" s="108"/>
      <c r="F31" s="66"/>
      <c r="G31" s="67" t="s">
        <v>4</v>
      </c>
      <c r="H31" s="60"/>
      <c r="I31" s="68"/>
      <c r="J31" s="65">
        <f>J29-J30</f>
        <v>32035.500000000004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6086.7450000000008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38122.245000000003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Normal="100" workbookViewId="0">
      <pane ySplit="1" topLeftCell="A2" activePane="bottomLeft" state="frozen"/>
      <selection activeCell="B1" sqref="B1"/>
      <selection pane="bottomLeft" activeCell="B84" sqref="B8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1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753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hidden="1" x14ac:dyDescent="0.25">
      <c r="A154">
        <v>156</v>
      </c>
      <c r="B154" s="30" t="s">
        <v>751</v>
      </c>
      <c r="C154" t="s">
        <v>750</v>
      </c>
      <c r="I154" t="s">
        <v>752</v>
      </c>
      <c r="M154" t="s">
        <v>568</v>
      </c>
    </row>
    <row r="155" spans="1:13" hidden="1" x14ac:dyDescent="0.25">
      <c r="A155">
        <v>157</v>
      </c>
      <c r="B155" s="30" t="s">
        <v>755</v>
      </c>
      <c r="C155" t="s">
        <v>754</v>
      </c>
      <c r="H155" t="s">
        <v>756</v>
      </c>
      <c r="M155" t="s">
        <v>568</v>
      </c>
    </row>
    <row r="156" spans="1:13" hidden="1" x14ac:dyDescent="0.25">
      <c r="A156">
        <v>158</v>
      </c>
      <c r="B156" s="30" t="s">
        <v>757</v>
      </c>
      <c r="C156" t="s">
        <v>758</v>
      </c>
      <c r="H156" t="s">
        <v>756</v>
      </c>
      <c r="I156" t="s">
        <v>758</v>
      </c>
      <c r="M156" t="s">
        <v>568</v>
      </c>
    </row>
    <row r="157" spans="1:13" hidden="1" x14ac:dyDescent="0.25">
      <c r="A157">
        <v>159</v>
      </c>
      <c r="B157" s="30" t="s">
        <v>762</v>
      </c>
      <c r="C157" t="s">
        <v>761</v>
      </c>
      <c r="H157" t="s">
        <v>756</v>
      </c>
      <c r="I157" t="s">
        <v>763</v>
      </c>
      <c r="M157" t="s">
        <v>568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 t="s">
        <v>594</v>
      </c>
    </row>
  </sheetData>
  <autoFilter ref="A1:M283">
    <filterColumn colId="2">
      <filters>
        <filter val="BLASMAR S.A"/>
        <filter val="CLINICA SANTA MARIA"/>
        <filter val="MAR Ingeníeria y Servicios"/>
        <filter val="WALMART CHILE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2015-06-22T13:54:15Z</cp:lastPrinted>
  <dcterms:created xsi:type="dcterms:W3CDTF">2013-07-12T05:01:37Z</dcterms:created>
  <dcterms:modified xsi:type="dcterms:W3CDTF">2015-06-22T23:13:18Z</dcterms:modified>
</cp:coreProperties>
</file>