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 l="1"/>
  <c r="Q13" i="1" l="1"/>
  <c r="Q15" i="1" l="1"/>
  <c r="Q24" i="1"/>
  <c r="Q25" i="1"/>
  <c r="Q26" i="1"/>
  <c r="Q27" i="1"/>
  <c r="Q28" i="1"/>
  <c r="Q23" i="1"/>
  <c r="Q17" i="1"/>
  <c r="Q18" i="1"/>
  <c r="Q19" i="1"/>
  <c r="Q20" i="1"/>
  <c r="Q21" i="1"/>
  <c r="Q22" i="1"/>
  <c r="Q16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<sst xmlns="http://schemas.openxmlformats.org/spreadsheetml/2006/main" count="1087" uniqueCount="748">
  <si>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</si>
  <si>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</si>
  <si>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</si>
  <si>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</si>
  <si>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</si>
  <si>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</si>
  <si>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</si>
  <si>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</si>
  <si>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</si>
  <si>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</si>
  <si>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</si>
  <si>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</si>
  <si>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</si>
  <si>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</si>
  <si>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</si>
  <si>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</si>
  <si>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</si>
  <si>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</si>
  <si>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</si>
  <si>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</si>
  <si>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</si>
  <si>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</si>
  <si>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</si>
  <si>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</si>
  <si>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</si>
  <si>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</si>
  <si>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</si>
  <si>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</si>
  <si>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</si>
  <si>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</si>
  <si>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</si>
  <si>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</si>
  <si>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</si>
  <si>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</si>
  <si>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</si>
  <si>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</si>
  <si>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</si>
  <si>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</si>
  <si>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</si>
  <si>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</si>
  <si>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</si>
  <si>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</si>
  <si>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</si>
  <si>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</si>
  <si>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</si>
  <si>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</si>
  <si>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</si>
  <si>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</si>
  <si>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</si>
  <si>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</si>
  <si>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</si>
  <si>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</si>
  <si>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</si>
  <si>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</si>
  <si>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</si>
  <si>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</si>
  <si>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</si>
  <si>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</si>
  <si>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</si>
  <si>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</si>
  <si>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</si>
  <si>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</si>
  <si>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</si>
  <si>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</si>
  <si>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</si>
  <si>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</si>
  <si>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</si>
  <si>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</si>
  <si>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</si>
  <si>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</si>
  <si>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</si>
  <si>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</si>
  <si>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</si>
  <si>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</si>
  <si>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</si>
  <si>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</si>
  <si>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</si>
  <si>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</si>
  <si>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</si>
  <si>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</si>
  <si>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</si>
  <si>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</si>
  <si>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</si>
  <si>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</si>
  <si>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</si>
  <si>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</si>
  <si>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</si>
  <si>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</si>
  <si>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</si>
  <si>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</si>
  <si>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</si>
  <si>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</si>
  <si>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</si>
  <si>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</si>
  <si>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</si>
  <si>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</si>
  <si>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</si>
  <si>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</si>
  <si>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</si>
  <si>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</si>
  <si>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</si>
  <si>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</si>
  <si>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</si>
  <si>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</si>
  <si>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</si>
  <si>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</si>
  <si>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</si>
  <si>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</si>
  <si>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</si>
  <si>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</si>
  <si>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</si>
  <si>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</si>
  <si>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</si>
  <si>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</si>
  <si>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</si>
  <si>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</si>
  <si>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</si>
  <si>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</si>
  <si>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</si>
  <si>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</si>
  <si>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</si>
  <si>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</si>
  <si>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</si>
  <si>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</si>
  <si>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</si>
  <si>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</si>
  <si>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</si>
  <si>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</si>
  <si>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</si>
  <si>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</si>
  <si>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</si>
  <si>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</si>
  <si>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</si>
  <si>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</si>
  <si>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</si>
  <si>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</si>
  <si>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</si>
  <si>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</si>
  <si>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</si>
  <si>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</si>
  <si>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</si>
  <si>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</si>
  <si>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</si>
  <si>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</si>
  <si>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</si>
  <si>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</si>
  <si>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</si>
  <si>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</si>
  <si>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</si>
  <si>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</si>
  <si>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</si>
  <si>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</si>
  <si>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</si>
  <si>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</si>
  <si>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</si>
  <si>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</si>
  <si>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</si>
  <si>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</si>
  <si>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</si>
  <si>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</si>
  <si>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</si>
  <si>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</si>
  <si>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</si>
  <si>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</si>
  <si>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</si>
  <si>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</si>
  <si>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</si>
  <si>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</si>
  <si>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</si>
  <si>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</si>
  <si>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</si>
  <si>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</si>
  <si>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</si>
  <si>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</si>
  <si>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</si>
  <si>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</si>
  <si>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</si>
  <si>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</si>
  <si>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</si>
  <si>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</si>
  <si>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</si>
  <si>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</si>
  <si>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</si>
  <si>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</si>
  <si>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</si>
  <si>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</si>
  <si>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</si>
  <si>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</si>
  <si>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</si>
  <si>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</si>
  <si>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</si>
  <si>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</si>
  <si>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</si>
  <si>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</si>
  <si>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</si>
  <si>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</si>
  <si>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</si>
  <si>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</si>
  <si>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</si>
  <si>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</si>
  <si>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</si>
  <si>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</si>
  <si>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</si>
  <si>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</si>
  <si>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</si>
  <si>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</si>
  <si>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</si>
  <si>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</si>
  <si>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</si>
  <si>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</si>
  <si>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</si>
  <si>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</si>
  <si>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</si>
  <si>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</si>
  <si>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</si>
  <si>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</si>
  <si>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</si>
  <si>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</si>
  <si>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</si>
  <si>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</si>
  <si>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</si>
  <si>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</si>
  <si>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</si>
  <si>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</si>
  <si>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</si>
  <si>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</si>
  <si>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</si>
  <si>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</si>
  <si>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</si>
  <si>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</si>
  <si>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</si>
  <si>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</si>
  <si>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</si>
  <si>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</si>
  <si>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</si>
  <si>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</si>
  <si>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</si>
  <si>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</si>
  <si>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</si>
  <si>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</si>
  <si>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</si>
  <si>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</si>
  <si>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</si>
  <si>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</si>
  <si>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</si>
  <si>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</si>
  <si>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</si>
  <si>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</si>
  <si>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</si>
  <si>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</si>
  <si>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</si>
  <si>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</si>
  <si>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</si>
  <si>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</si>
  <si>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</si>
  <si>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</si>
  <si>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</si>
  <si>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</si>
  <si>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</si>
  <si>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</si>
  <si>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</si>
  <si>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</si>
  <si>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</si>
  <si>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</si>
  <si>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</si>
  <si>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</si>
  <si>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</si>
  <si>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</si>
  <si>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</si>
  <si>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</si>
  <si>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</si>
  <si>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</si>
  <si>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</si>
  <si>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</si>
  <si>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</si>
  <si>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</si>
  <si>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</si>
  <si>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</si>
  <si>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</si>
  <si>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</si>
  <si>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</si>
  <si>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</si>
  <si>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</si>
  <si>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</si>
  <si>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</si>
  <si>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</si>
  <si>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</si>
  <si>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</si>
  <si>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</si>
  <si>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</si>
  <si>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</si>
  <si>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</si>
  <si>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</si>
  <si>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</si>
  <si>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</si>
  <si>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</si>
  <si>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</si>
  <si>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</si>
  <si>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</si>
  <si>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</si>
  <si>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</si>
  <si>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</si>
  <si>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</si>
  <si>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</si>
  <si>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</si>
  <si>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</si>
  <si>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</si>
  <si>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</si>
  <si>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</si>
  <si>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</si>
  <si>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</si>
  <si>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</si>
  <si>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</si>
  <si>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</si>
  <si>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</si>
  <si>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</si>
  <si>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</si>
  <si>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</si>
  <si>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</si>
  <si>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</si>
  <si>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</si>
  <si>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</si>
  <si>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</si>
  <si>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</si>
  <si>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</si>
  <si>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</si>
  <si>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</si>
  <si>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</si>
  <si>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</si>
  <si>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</si>
  <si>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</si>
  <si>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</si>
  <si>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</si>
  <si>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</si>
  <si>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</si>
  <si>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</si>
  <si>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</si>
  <si>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</si>
  <si>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</si>
  <si>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</si>
  <si>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</si>
  <si>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</si>
  <si>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</si>
  <si>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</si>
  <si>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</si>
  <si>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</si>
  <si>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</si>
  <si>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</si>
  <si>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</si>
  <si>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</si>
  <si>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</si>
  <si>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</si>
  <si>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</si>
  <si>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</si>
  <si>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</si>
  <si>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</si>
  <si>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</si>
  <si>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</si>
  <si>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</si>
  <si>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</si>
  <si>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</si>
  <si>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</si>
  <si>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</si>
  <si>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</si>
  <si>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</si>
  <si>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</si>
  <si>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</si>
  <si>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</si>
  <si>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</si>
  <si>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</si>
  <si>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</si>
  <si>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</si>
  <si>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</si>
  <si>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</si>
  <si>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</si>
  <si>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</si>
  <si>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</si>
  <si>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</si>
  <si>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</si>
  <si>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</si>
  <si>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</si>
  <si>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</si>
  <si>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</si>
  <si>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</si>
  <si>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</si>
  <si>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</si>
  <si>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</si>
  <si>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</si>
  <si>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</si>
  <si>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</si>
  <si>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</si>
  <si>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</si>
  <si>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</si>
  <si>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</si>
  <si>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</si>
  <si>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</si>
  <si>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</si>
  <si>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</si>
  <si>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</si>
  <si>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</si>
  <si>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</si>
  <si>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</si>
  <si>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</si>
  <si>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</si>
  <si>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</si>
  <si>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</si>
  <si>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</si>
  <si>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</si>
  <si>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</si>
  <si>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</si>
  <si>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</si>
  <si>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</si>
  <si>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</si>
  <si>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</si>
  <si>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</si>
  <si>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</si>
  <si>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</si>
  <si>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</si>
  <si>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</si>
  <si>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</si>
  <si>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</si>
  <si>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</si>
  <si>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</si>
  <si>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</si>
  <si>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</si>
  <si>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</si>
  <si>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</si>
  <si>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</si>
  <si>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</si>
  <si>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</si>
  <si>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</si>
  <si>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</si>
  <si>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</si>
  <si>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</si>
  <si>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</si>
  <si>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</si>
  <si>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</si>
  <si>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</si>
  <si>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</si>
  <si>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</si>
  <si>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</si>
  <si>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</si>
  <si>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</si>
  <si>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</si>
  <si>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</si>
  <si>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</si>
  <si>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</si>
  <si>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</si>
  <si>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</si>
  <si>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</si>
  <si>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</si>
  <si>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</si>
  <si>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</si>
  <si>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</si>
  <si>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</si>
  <si>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</si>
  <si>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</si>
  <si>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</si>
  <si>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</si>
  <si>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</si>
  <si>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</si>
  <si>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</si>
  <si>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</si>
  <si>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</si>
  <si>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</si>
  <si>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</si>
  <si>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</si>
  <si>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</si>
  <si>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</si>
  <si>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</si>
  <si>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</si>
  <si>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</si>
  <si>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</si>
  <si>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</si>
  <si>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</si>
  <si>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</si>
  <si>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</si>
  <si>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</si>
  <si>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</si>
  <si>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</si>
  <si>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</si>
  <si>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</si>
  <si>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</si>
  <si>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</si>
  <si>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</si>
  <si>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</si>
  <si>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</si>
  <si>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</si>
  <si>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</si>
  <si>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</si>
  <si>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</si>
  <si>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</si>
  <si>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</si>
  <si>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</si>
  <si>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</si>
  <si>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</si>
  <si>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</si>
  <si>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</si>
  <si>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</si>
  <si>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</si>
  <si>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</si>
  <si>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</si>
  <si>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</si>
  <si>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</si>
  <si>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</si>
  <si>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</si>
  <si>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</si>
  <si>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</si>
  <si>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</si>
  <si>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</si>
  <si>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</si>
  <si>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</si>
  <si>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</si>
  <si>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</si>
  <si>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</si>
  <si>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</si>
  <si>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</si>
  <si>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</si>
  <si>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</si>
  <si>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</si>
  <si>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</si>
  <si>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</si>
  <si>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</si>
  <si>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</si>
  <si>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</si>
  <si>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</si>
  <si>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</si>
  <si>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</si>
  <si>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</si>
  <si>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</si>
  <si>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</si>
  <si>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</si>
  <si>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</si>
  <si>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</si>
  <si>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</si>
  <si>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</si>
  <si>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</si>
  <si>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</si>
  <si>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</si>
  <si>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</si>
  <si>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</si>
  <si>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</si>
  <si>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</si>
  <si>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</si>
  <si>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</si>
  <si>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</si>
  <si>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</si>
  <si>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</si>
  <si>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</si>
  <si>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</si>
  <si>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</si>
  <si>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</si>
  <si>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</si>
  <si>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</si>
  <si>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</si>
  <si>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</si>
  <si>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</si>
  <si>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</si>
  <si>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</si>
  <si>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</si>
  <si>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</si>
  <si>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</si>
  <si>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</si>
  <si>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</si>
  <si>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</si>
  <si>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</si>
  <si>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</si>
  <si>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</si>
  <si>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</si>
  <si>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</si>
  <si>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</si>
  <si>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</si>
  <si>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</si>
  <si>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</si>
  <si>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</si>
  <si>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</si>
  <si>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</si>
  <si>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</si>
  <si>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</si>
  <si>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</si>
  <si>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</si>
  <si>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</si>
  <si>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</si>
  <si>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</si>
  <si>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</si>
  <si>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</si>
  <si>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</si>
  <si>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</si>
  <si>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</si>
  <si>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</si>
  <si>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</si>
  <si>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</si>
  <si>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</si>
  <si>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</si>
  <si>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</si>
  <si>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</si>
  <si>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</si>
  <si>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</si>
  <si>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</si>
  <si>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</si>
  <si>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</si>
  <si>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</si>
  <si>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</si>
  <si>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</si>
  <si>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</si>
  <si>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</si>
  <si>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</si>
  <si>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</si>
  <si>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</si>
  <si>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</si>
  <si>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</si>
  <si>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</si>
  <si>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</si>
  <si>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</si>
  <si>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</si>
  <si>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</si>
  <si>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</si>
  <si>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</si>
  <si>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</si>
  <si>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</si>
  <si>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</si>
  <si>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</si>
  <si>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</si>
  <si>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</si>
  <si>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</si>
  <si>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</si>
  <si>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</si>
  <si>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</si>
  <si>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</si>
  <si>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</si>
  <si>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</si>
  <si>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</si>
  <si>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</si>
  <si>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</si>
  <si>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</si>
  <si>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</si>
  <si>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</si>
  <si>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</si>
  <si>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</si>
  <si>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</si>
  <si>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</si>
  <si>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</si>
  <si>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</si>
  <si>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</si>
  <si>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</si>
  <si>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</si>
  <si>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</si>
  <si>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</si>
  <si>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</si>
  <si>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</si>
  <si>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</si>
  <si>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</si>
  <si>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</si>
  <si>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</si>
  <si>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</si>
  <si>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</si>
  <si>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</si>
  <si>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</si>
  <si>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</si>
  <si>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</si>
  <si>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</si>
  <si>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</si>
  <si>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</si>
  <si>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</si>
  <si>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</si>
  <si>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</si>
  <si>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</si>
  <si>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</si>
  <si>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</si>
  <si>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</si>
  <si>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</si>
  <si>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</si>
  <si>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</si>
  <si>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</si>
  <si>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</si>
  <si>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</si>
  <si>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</si>
  <si>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</si>
  <si>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</si>
  <si>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</si>
  <si>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</si>
  <si>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</si>
  <si>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</si>
  <si>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</si>
  <si>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</si>
  <si>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</si>
  <si>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</si>
  <si>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</si>
  <si>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</si>
  <si>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</si>
  <si>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</si>
  <si>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</si>
  <si>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</si>
  <si>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</si>
  <si>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</si>
  <si>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</si>
  <si>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</si>
  <si>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</si>
  <si>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</si>
  <si>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</si>
  <si>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</si>
  <si>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</si>
  <si>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</si>
  <si>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</si>
  <si>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</si>
  <si>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</si>
  <si>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</si>
  <si>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</si>
  <si>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</si>
  <si>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</si>
  <si>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</si>
  <si>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</si>
  <si>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</si>
  <si>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</si>
  <si>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</si>
  <si>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</si>
  <si>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</si>
  <si>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</si>
  <si>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</si>
  <si>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</si>
  <si>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</si>
  <si>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</si>
  <si>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</si>
  <si>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</si>
  <si>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</si>
  <si>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</si>
  <si>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</si>
  <si>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</si>
  <si>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</si>
  <si>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</si>
  <si>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</si>
  <si>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</si>
  <si>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</si>
  <si>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</si>
  <si>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</si>
  <si>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</si>
  <si>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</si>
  <si>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</si>
  <si>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</si>
  <si>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</si>
  <si>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</si>
  <si>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</si>
  <si>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</si>
  <si>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</si>
  <si>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</si>
  <si>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</si>
  <si>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</si>
  <si>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FLEX R1-1/2” CON FJX 08 LT:1,5MTS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</si>
</sst>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 wrapText="1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66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G11" sqref="G11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2667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629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1" t="str">
        <f>VLOOKUP(D4,CLIENTES,4,FALSE)</f>
        <v xml:space="preserve"> Avenida Américo Vespucio 2760-B</v>
      </c>
      <c r="F5" s="121"/>
      <c r="G5" s="121"/>
      <c r="H5" s="121"/>
      <c r="I5" s="121"/>
      <c r="J5" s="122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The Synergy Group S A</v>
      </c>
      <c r="E6" s="37" t="s">
        <v>7</v>
      </c>
      <c r="F6" s="123" t="str">
        <f>VLOOKUP(D4,CLIENTES,5,FALSE)</f>
        <v>CONCHALI</v>
      </c>
      <c r="G6" s="123"/>
      <c r="H6" s="123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3" t="str">
        <f>VLOOKUP(D4,CLIENTES,6,FALSE)</f>
        <v>STGO</v>
      </c>
      <c r="G7" s="123"/>
      <c r="H7" s="123"/>
      <c r="I7" s="37" t="s">
        <v>24</v>
      </c>
      <c r="J7" s="41" t="str">
        <f>VLOOKUP(D4,CLIENTES,8,FALSE)</f>
        <v>Marcos Villalon</v>
      </c>
    </row>
    <row r="8" spans="2:21" ht="15.75" thickBot="1" x14ac:dyDescent="0.3">
      <c r="B8" s="120" t="s">
        <v>26</v>
      </c>
      <c r="C8" s="112"/>
      <c r="D8" s="95" t="str">
        <f>VLOOKUP(D4,CLIENTES,7,FALSE)</f>
        <v>30 dias</v>
      </c>
      <c r="E8" s="37" t="s">
        <v>11</v>
      </c>
      <c r="F8" s="123" t="str">
        <f>VLOOKUP(D4,CLIENTES,12,FALSE)</f>
        <v>Jaime Guzman</v>
      </c>
      <c r="G8" s="123"/>
      <c r="H8" s="123"/>
      <c r="I8" s="37" t="s">
        <v>14</v>
      </c>
      <c r="J8" s="42">
        <f ca="1">TODAY()</f>
        <v>42152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9" t="s">
        <v>747</v>
      </c>
      <c r="D11" s="114"/>
      <c r="E11" s="115"/>
      <c r="F11" s="107">
        <v>60</v>
      </c>
      <c r="G11" s="107" t="s">
        <v>21</v>
      </c>
      <c r="H11" s="108">
        <f>VLOOKUP(B11,COTIZADO,8,FALSE)</f>
        <v>7489.9999999999991</v>
      </c>
      <c r="I11" s="109">
        <v>0</v>
      </c>
      <c r="J11" s="110">
        <f t="shared" ref="J11:J28" si="0">F11*H11*(1-I11/100)</f>
        <v>449399.99999999994</v>
      </c>
      <c r="K11" s="28">
        <v>1</v>
      </c>
      <c r="L11" s="84">
        <v>5350</v>
      </c>
      <c r="M11" s="99"/>
      <c r="N11" s="100"/>
      <c r="P11" s="91">
        <v>1.4</v>
      </c>
      <c r="Q11" s="92">
        <f>L11</f>
        <v>5350</v>
      </c>
      <c r="R11" s="93">
        <f>Q11*P11</f>
        <v>7489.9999999999991</v>
      </c>
    </row>
    <row r="12" spans="2:21" ht="15" customHeight="1" x14ac:dyDescent="0.25">
      <c r="B12" s="86">
        <v>2</v>
      </c>
      <c r="C12" s="113"/>
      <c r="D12" s="114"/>
      <c r="E12" s="115"/>
      <c r="F12" s="52"/>
      <c r="G12" s="52"/>
      <c r="H12" s="87">
        <f t="shared" ref="H12:H28" si="1">VLOOKUP(B12,COTIZADO,8,FALSE)</f>
        <v>0</v>
      </c>
      <c r="I12" s="88">
        <v>0</v>
      </c>
      <c r="J12" s="89">
        <f t="shared" si="0"/>
        <v>0</v>
      </c>
      <c r="K12" s="28">
        <v>2</v>
      </c>
      <c r="L12" s="99"/>
      <c r="M12" s="99"/>
      <c r="O12" s="100"/>
      <c r="P12" s="91">
        <v>1.5</v>
      </c>
      <c r="Q12" s="92">
        <f>M12</f>
        <v>0</v>
      </c>
      <c r="R12" s="93">
        <f t="shared" ref="R12:R28" si="2">Q12*P12</f>
        <v>0</v>
      </c>
    </row>
    <row r="13" spans="2:21" ht="15" customHeight="1" x14ac:dyDescent="0.25">
      <c r="B13" s="86">
        <v>3</v>
      </c>
      <c r="C13" s="113"/>
      <c r="D13" s="114"/>
      <c r="E13" s="115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O13" s="100"/>
      <c r="P13" s="91">
        <v>1.5</v>
      </c>
      <c r="Q13" s="92">
        <f>M13</f>
        <v>0</v>
      </c>
      <c r="R13" s="93">
        <f t="shared" si="2"/>
        <v>0</v>
      </c>
    </row>
    <row r="14" spans="2:21" x14ac:dyDescent="0.25">
      <c r="B14" s="86">
        <v>4</v>
      </c>
      <c r="C14" s="113"/>
      <c r="D14" s="114"/>
      <c r="E14" s="115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M14" s="99"/>
      <c r="O14" s="100"/>
      <c r="P14" s="91">
        <v>1.5</v>
      </c>
      <c r="Q14" s="92"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3"/>
      <c r="D15" s="114"/>
      <c r="E15" s="115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84"/>
      <c r="N15" s="84"/>
      <c r="O15" s="100"/>
      <c r="P15" s="91">
        <v>1.5</v>
      </c>
      <c r="Q15" s="92">
        <f>M15</f>
        <v>0</v>
      </c>
      <c r="R15" s="94">
        <f t="shared" si="2"/>
        <v>0</v>
      </c>
      <c r="S15" s="84"/>
    </row>
    <row r="16" spans="2:21" x14ac:dyDescent="0.25">
      <c r="B16" s="86">
        <v>6</v>
      </c>
      <c r="C16" s="113"/>
      <c r="D16" s="114"/>
      <c r="E16" s="115"/>
      <c r="F16" s="52"/>
      <c r="G16" s="52"/>
      <c r="H16" s="87">
        <f>VLOOKUP(B16,COTIZADO,8,FALSE)</f>
        <v>0</v>
      </c>
      <c r="I16" s="88">
        <v>0</v>
      </c>
      <c r="J16" s="89">
        <f t="shared" si="0"/>
        <v>0</v>
      </c>
      <c r="K16" s="28">
        <v>6</v>
      </c>
      <c r="M16" s="99"/>
      <c r="O16" s="100"/>
      <c r="P16" s="91">
        <v>1.5</v>
      </c>
      <c r="Q16" s="92">
        <f>N16</f>
        <v>0</v>
      </c>
      <c r="R16" s="93">
        <f t="shared" si="2"/>
        <v>0</v>
      </c>
    </row>
    <row r="17" spans="2:19" x14ac:dyDescent="0.25">
      <c r="B17" s="86">
        <v>7</v>
      </c>
      <c r="C17" s="113"/>
      <c r="D17" s="114"/>
      <c r="E17" s="115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1.5</v>
      </c>
      <c r="Q17" s="92">
        <f t="shared" ref="Q17:Q22" si="3">N17</f>
        <v>0</v>
      </c>
      <c r="R17" s="93">
        <f t="shared" si="2"/>
        <v>0</v>
      </c>
    </row>
    <row r="18" spans="2:19" s="20" customFormat="1" x14ac:dyDescent="0.25">
      <c r="B18" s="86">
        <v>8</v>
      </c>
      <c r="C18" s="113"/>
      <c r="D18" s="114"/>
      <c r="E18" s="11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 t="shared" si="3"/>
        <v>0</v>
      </c>
      <c r="R18" s="94">
        <f t="shared" si="2"/>
        <v>0</v>
      </c>
      <c r="S18" s="84"/>
    </row>
    <row r="19" spans="2:19" x14ac:dyDescent="0.25">
      <c r="B19" s="86">
        <v>9</v>
      </c>
      <c r="C19" s="113"/>
      <c r="D19" s="114"/>
      <c r="E19" s="115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1.5</v>
      </c>
      <c r="Q19" s="92">
        <f t="shared" si="3"/>
        <v>0</v>
      </c>
      <c r="R19" s="93">
        <f t="shared" si="2"/>
        <v>0</v>
      </c>
    </row>
    <row r="20" spans="2:19" x14ac:dyDescent="0.25">
      <c r="B20" s="86">
        <v>10</v>
      </c>
      <c r="C20" s="113"/>
      <c r="D20" s="114"/>
      <c r="E20" s="115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si="3"/>
        <v>0</v>
      </c>
      <c r="R20" s="93">
        <f t="shared" si="2"/>
        <v>0</v>
      </c>
    </row>
    <row r="21" spans="2:19" x14ac:dyDescent="0.25">
      <c r="B21" s="86">
        <v>11</v>
      </c>
      <c r="C21" s="113"/>
      <c r="D21" s="114"/>
      <c r="E21" s="115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1.5</v>
      </c>
      <c r="Q21" s="92">
        <f t="shared" si="3"/>
        <v>0</v>
      </c>
      <c r="R21" s="93">
        <f t="shared" si="2"/>
        <v>0</v>
      </c>
    </row>
    <row r="22" spans="2:19" x14ac:dyDescent="0.25">
      <c r="B22" s="86">
        <v>12</v>
      </c>
      <c r="C22" s="113"/>
      <c r="D22" s="114"/>
      <c r="E22" s="115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1.5</v>
      </c>
      <c r="Q22" s="92">
        <f t="shared" si="3"/>
        <v>0</v>
      </c>
      <c r="R22" s="93">
        <f t="shared" si="2"/>
        <v>0</v>
      </c>
    </row>
    <row r="23" spans="2:19" x14ac:dyDescent="0.25">
      <c r="B23" s="86">
        <v>13</v>
      </c>
      <c r="C23" s="113"/>
      <c r="D23" s="114"/>
      <c r="E23" s="115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</v>
      </c>
      <c r="Q23" s="92">
        <f>O23</f>
        <v>0</v>
      </c>
      <c r="R23" s="93">
        <f t="shared" si="2"/>
        <v>0</v>
      </c>
    </row>
    <row r="24" spans="2:19" x14ac:dyDescent="0.25">
      <c r="B24" s="86">
        <v>14</v>
      </c>
      <c r="C24" s="113"/>
      <c r="D24" s="114"/>
      <c r="E24" s="115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</v>
      </c>
      <c r="Q24" s="92">
        <f t="shared" ref="Q24:Q28" si="4">O24</f>
        <v>0</v>
      </c>
      <c r="R24" s="93">
        <f t="shared" si="2"/>
        <v>0</v>
      </c>
    </row>
    <row r="25" spans="2:19" x14ac:dyDescent="0.25">
      <c r="B25" s="86">
        <v>15</v>
      </c>
      <c r="C25" s="113"/>
      <c r="D25" s="114"/>
      <c r="E25" s="115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 t="shared" si="4"/>
        <v>0</v>
      </c>
      <c r="R25" s="93">
        <f t="shared" si="2"/>
        <v>0</v>
      </c>
    </row>
    <row r="26" spans="2:19" x14ac:dyDescent="0.25">
      <c r="B26" s="86">
        <v>16</v>
      </c>
      <c r="C26" s="113"/>
      <c r="D26" s="114"/>
      <c r="E26" s="115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4"/>
        <v>0</v>
      </c>
      <c r="R26" s="93">
        <f t="shared" si="2"/>
        <v>0</v>
      </c>
    </row>
    <row r="27" spans="2:19" x14ac:dyDescent="0.25">
      <c r="B27" s="86">
        <v>17</v>
      </c>
      <c r="C27" s="113"/>
      <c r="D27" s="114"/>
      <c r="E27" s="115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4"/>
        <v>0</v>
      </c>
      <c r="R27" s="93">
        <f t="shared" si="2"/>
        <v>0</v>
      </c>
    </row>
    <row r="28" spans="2:19" ht="15.75" thickBot="1" x14ac:dyDescent="0.3">
      <c r="B28" s="86">
        <v>18</v>
      </c>
      <c r="C28" s="113"/>
      <c r="D28" s="114"/>
      <c r="E28" s="115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</v>
      </c>
      <c r="Q28" s="92">
        <f t="shared" si="4"/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449399.99999999994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449399.99999999994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85385.999999999985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534785.99999999988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topLeftCell="B1" zoomScaleNormal="100" workbookViewId="0">
      <pane ySplit="1" topLeftCell="A2" activePane="bottomLeft" state="frozen"/>
      <selection activeCell="B1" sqref="B1"/>
      <selection pane="bottomLeft" activeCell="B135" sqref="B135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hidden="1" x14ac:dyDescent="0.25">
      <c r="A3">
        <v>144</v>
      </c>
      <c r="B3" s="30" t="s">
        <v>718</v>
      </c>
      <c r="C3" t="s">
        <v>719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hidden="1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hidden="1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700</v>
      </c>
      <c r="C32" t="s">
        <v>701</v>
      </c>
      <c r="E32" s="105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hidden="1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734</v>
      </c>
      <c r="C47" t="s">
        <v>735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hidden="1" x14ac:dyDescent="0.25">
      <c r="A65">
        <v>112</v>
      </c>
      <c r="B65" s="30" t="s">
        <v>594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hidden="1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hidden="1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733</v>
      </c>
      <c r="C113" t="s">
        <v>732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hidden="1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hidden="1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hidden="1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hidden="1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hidden="1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hidden="1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hidden="1" x14ac:dyDescent="0.25">
      <c r="A153">
        <v>155</v>
      </c>
    </row>
    <row r="154" spans="1:13" hidden="1" x14ac:dyDescent="0.25">
      <c r="A154">
        <v>156</v>
      </c>
    </row>
    <row r="155" spans="1:13" hidden="1" x14ac:dyDescent="0.25">
      <c r="A155">
        <v>157</v>
      </c>
    </row>
    <row r="156" spans="1:13" hidden="1" x14ac:dyDescent="0.25">
      <c r="A156">
        <v>158</v>
      </c>
    </row>
    <row r="157" spans="1:13" hidden="1" x14ac:dyDescent="0.25">
      <c r="A157">
        <v>159</v>
      </c>
    </row>
    <row r="158" spans="1:13" hidden="1" x14ac:dyDescent="0.25">
      <c r="A158">
        <v>160</v>
      </c>
    </row>
    <row r="159" spans="1:13" hidden="1" x14ac:dyDescent="0.25">
      <c r="A159">
        <v>161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The Synergy Group S 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2015-05-28T16:21:11Z</cp:lastPrinted>
  <dcterms:created xsi:type="dcterms:W3CDTF">2013-07-12T05:01:37Z</dcterms:created>
  <dcterms:modified xsi:type="dcterms:W3CDTF">2015-05-28T20:56:29Z</dcterms:modified>
</cp:coreProperties>
</file>