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1" i="1"/>
  <c r="L11" i="1"/>
  <c r="Q13" i="1" l="1"/>
  <c r="Q15" i="1" l="1"/>
  <c r="Q24" i="1"/>
  <c r="Q25" i="1"/>
  <c r="Q26" i="1"/>
  <c r="Q27" i="1"/>
  <c r="Q28" i="1"/>
  <c r="Q23" i="1"/>
  <c r="Q17" i="1"/>
  <c r="Q18" i="1"/>
  <c r="Q19" i="1"/>
  <c r="Q20" i="1"/>
  <c r="Q21" i="1"/>
  <c r="Q22" i="1"/>
  <c r="Q16" i="1"/>
  <c r="D8" i="1" l="1"/>
  <c r="F7" i="1" l="1"/>
  <c r="D6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<sst xmlns="http://schemas.openxmlformats.org/spreadsheetml/2006/main" count="1090" uniqueCount="750">
  <si>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</si>
  <si>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</si>
  <si>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</si>
  <si>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</si>
  <si>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</si>
  <si>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</si>
  <si>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</si>
  <si>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</si>
  <si>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</si>
  <si>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</si>
  <si>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</si>
  <si>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</si>
  <si>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</si>
  <si>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</si>
  <si>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</si>
  <si>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</si>
  <si>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</si>
  <si>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</si>
  <si>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</si>
  <si>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</si>
  <si>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</si>
  <si>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</si>
  <si>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</si>
  <si>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</si>
  <si>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</si>
  <si>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</si>
  <si>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</si>
  <si>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</si>
  <si>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</si>
  <si>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</si>
  <si>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</si>
  <si>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</si>
  <si>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</si>
  <si>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</si>
  <si>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</si>
  <si>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</si>
  <si>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</si>
  <si>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</si>
  <si>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</si>
  <si>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</si>
  <si>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</si>
  <si>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</si>
  <si>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</si>
  <si>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</si>
  <si>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</si>
  <si>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</si>
  <si>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</si>
  <si>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</si>
  <si>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</si>
  <si>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</si>
  <si>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</si>
  <si>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</si>
  <si>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</si>
  <si>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</si>
  <si>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</si>
  <si>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</si>
  <si>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</si>
  <si>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</si>
  <si>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</si>
  <si>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</si>
  <si>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</si>
  <si>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</si>
  <si>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</si>
  <si>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</si>
  <si>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</si>
  <si>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</si>
  <si>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</si>
  <si>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</si>
  <si>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</si>
  <si>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</si>
  <si>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</si>
  <si>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</si>
  <si>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</si>
  <si>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</si>
  <si>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</si>
  <si>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</si>
  <si>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</si>
  <si>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</si>
  <si>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</si>
  <si>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</si>
  <si>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</si>
  <si>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</si>
  <si>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</si>
  <si>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</si>
  <si>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</si>
  <si>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</si>
  <si>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</si>
  <si>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</si>
  <si>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</si>
  <si>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</si>
  <si>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</si>
  <si>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</si>
  <si>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</si>
  <si>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</si>
  <si>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</si>
  <si>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</si>
  <si>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</si>
  <si>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</si>
  <si>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</si>
  <si>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</si>
  <si>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</si>
  <si>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</si>
  <si>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</si>
  <si>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</si>
  <si>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</si>
  <si>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</si>
  <si>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</si>
  <si>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</si>
  <si>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</si>
  <si>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</si>
  <si>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</si>
  <si>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</si>
  <si>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</si>
  <si>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</si>
  <si>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</si>
  <si>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</si>
  <si>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</si>
  <si>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</si>
  <si>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</si>
  <si>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</si>
  <si>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</si>
  <si>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</si>
  <si>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</si>
  <si>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</si>
  <si>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</si>
  <si>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</si>
  <si>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</si>
  <si>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</si>
  <si>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</si>
  <si>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</si>
  <si>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</si>
  <si>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</si>
  <si>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</si>
  <si>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</si>
  <si>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</si>
  <si>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</si>
  <si>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</si>
  <si>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</si>
  <si>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</si>
  <si>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</si>
  <si>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</si>
  <si>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</si>
  <si>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</si>
  <si>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</si>
  <si>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</si>
  <si>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</si>
  <si>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</si>
  <si>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</si>
  <si>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</si>
  <si>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</si>
  <si>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</si>
  <si>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</si>
  <si>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</si>
  <si>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</si>
  <si>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</si>
  <si>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</si>
  <si>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</si>
  <si>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</si>
  <si>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</si>
  <si>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</si>
  <si>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</si>
  <si>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</si>
  <si>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</si>
  <si>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</si>
  <si>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</si>
  <si>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</si>
  <si>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</si>
  <si>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</si>
  <si>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</si>
  <si>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</si>
  <si>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</si>
  <si>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</si>
  <si>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</si>
  <si>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</si>
  <si>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</si>
  <si>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</si>
  <si>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</si>
  <si>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</si>
  <si>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</si>
  <si>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</si>
  <si>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</si>
  <si>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</si>
  <si>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</si>
  <si>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</si>
  <si>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</si>
  <si>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</si>
  <si>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</si>
  <si>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</si>
  <si>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</si>
  <si>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</si>
  <si>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</si>
  <si>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</si>
  <si>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</si>
  <si>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</si>
  <si>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</si>
  <si>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</si>
  <si>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</si>
  <si>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</si>
  <si>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</si>
  <si>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</si>
  <si>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</si>
  <si>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</si>
  <si>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</si>
  <si>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</si>
  <si>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</si>
  <si>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</si>
  <si>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</si>
  <si>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</si>
  <si>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</si>
  <si>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</si>
  <si>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</si>
  <si>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</si>
  <si>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</si>
  <si>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</si>
  <si>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</si>
  <si>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</si>
  <si>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</si>
  <si>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</si>
  <si>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</si>
  <si>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</si>
  <si>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</si>
  <si>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</si>
  <si>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</si>
  <si>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</si>
  <si>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</si>
  <si>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</si>
  <si>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</si>
  <si>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</si>
  <si>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</si>
  <si>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</si>
  <si>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</si>
  <si>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</si>
  <si>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</si>
  <si>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</si>
  <si>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</si>
  <si>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</si>
  <si>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</si>
  <si>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</si>
  <si>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</si>
  <si>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</si>
  <si>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</si>
  <si>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</si>
  <si>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</si>
  <si>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</si>
  <si>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</si>
  <si>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</si>
  <si>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</si>
  <si>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</si>
  <si>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</si>
  <si>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</si>
  <si>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</si>
  <si>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</si>
  <si>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</si>
  <si>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</si>
  <si>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</si>
  <si>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</si>
  <si>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</si>
  <si>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</si>
  <si>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</si>
  <si>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</si>
  <si>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</si>
  <si>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</si>
  <si>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</si>
  <si>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</si>
  <si>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</si>
  <si>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</si>
  <si>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</si>
  <si>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</si>
  <si>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</si>
  <si>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</si>
  <si>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</si>
  <si>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</si>
  <si>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</si>
  <si>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</si>
  <si>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</si>
  <si>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</si>
  <si>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</si>
  <si>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</si>
  <si>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</si>
  <si>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</si>
  <si>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</si>
  <si>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</si>
  <si>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</si>
  <si>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</si>
  <si>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</si>
  <si>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</si>
  <si>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</si>
  <si>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</si>
  <si>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</si>
  <si>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</si>
  <si>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</si>
  <si>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</si>
  <si>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</si>
  <si>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</si>
  <si>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</si>
  <si>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</si>
  <si>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</si>
  <si>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</si>
  <si>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</si>
  <si>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</si>
  <si>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</si>
  <si>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</si>
  <si>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</si>
  <si>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</si>
  <si>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</si>
  <si>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</si>
  <si>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</si>
  <si>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</si>
  <si>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</si>
  <si>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</si>
  <si>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</si>
  <si>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</si>
  <si>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</si>
  <si>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</si>
  <si>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</si>
  <si>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</si>
  <si>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</si>
  <si>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</si>
  <si>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</si>
  <si>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</si>
  <si>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</si>
  <si>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</si>
  <si>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</si>
  <si>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</si>
  <si>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</si>
  <si>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</si>
  <si>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</si>
  <si>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</si>
  <si>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</si>
  <si>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</si>
  <si>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</si>
  <si>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</si>
  <si>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</si>
  <si>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</si>
  <si>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</si>
  <si>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</si>
  <si>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</si>
  <si>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</si>
  <si>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</si>
  <si>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</si>
  <si>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</si>
  <si>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</si>
  <si>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</si>
  <si>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</si>
  <si>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</si>
  <si>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</si>
  <si>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</si>
  <si>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</si>
  <si>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</si>
  <si>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</si>
  <si>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</si>
  <si>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</si>
  <si>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</si>
  <si>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</si>
  <si>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</si>
  <si>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</si>
  <si>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</si>
  <si>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</si>
  <si>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</si>
  <si>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</si>
  <si>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</si>
  <si>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</si>
  <si>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</si>
  <si>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</si>
  <si>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</si>
  <si>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</si>
  <si>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</si>
  <si>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</si>
  <si>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</si>
  <si>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</si>
  <si>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</si>
  <si>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</si>
  <si>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</si>
  <si>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</si>
  <si>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</si>
  <si>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</si>
  <si>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</si>
  <si>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</si>
  <si>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</si>
  <si>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</si>
  <si>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</si>
  <si>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</si>
  <si>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</si>
  <si>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</si>
  <si>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</si>
  <si>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</si>
  <si>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</si>
  <si>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</si>
  <si>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</si>
  <si>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</si>
  <si>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</si>
  <si>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</si>
  <si>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</si>
  <si>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</si>
  <si>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</si>
  <si>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</si>
  <si>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</si>
  <si>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</si>
  <si>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</si>
  <si>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</si>
  <si>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</si>
  <si>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</si>
  <si>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</si>
  <si>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</si>
  <si>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</si>
  <si>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</si>
  <si>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</si>
  <si>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</si>
  <si>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</si>
  <si>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</si>
  <si>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</si>
  <si>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</si>
  <si>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</si>
  <si>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</si>
  <si>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</si>
  <si>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</si>
  <si>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</si>
  <si>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</si>
  <si>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</si>
  <si>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</si>
  <si>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</si>
  <si>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</si>
  <si>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</si>
  <si>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</si>
  <si>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</si>
  <si>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</si>
  <si>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</si>
  <si>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</si>
  <si>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</si>
  <si>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</si>
  <si>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</si>
  <si>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</si>
  <si>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</si>
  <si>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</si>
  <si>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</si>
  <si>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</si>
  <si>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</si>
  <si>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</si>
  <si>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</si>
  <si>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</si>
  <si>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</si>
  <si>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</si>
  <si>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</si>
  <si>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</si>
  <si>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</si>
  <si>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</si>
  <si>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</si>
  <si>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</si>
  <si>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</si>
  <si>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</si>
  <si>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</si>
  <si>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</si>
  <si>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</si>
  <si>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</si>
  <si>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</si>
  <si>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</si>
  <si>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</si>
  <si>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</si>
  <si>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</si>
  <si>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</si>
  <si>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</si>
  <si>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</si>
  <si>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</si>
  <si>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</si>
  <si>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</si>
  <si>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</si>
  <si>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</si>
  <si>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</si>
  <si>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</si>
  <si>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</si>
  <si>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</si>
  <si>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</si>
  <si>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</si>
  <si>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</si>
  <si>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</si>
  <si>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</si>
  <si>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</si>
  <si>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</si>
  <si>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</si>
  <si>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</si>
  <si>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</si>
  <si>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</si>
  <si>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</si>
  <si>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</si>
  <si>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</si>
  <si>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</si>
  <si>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</si>
  <si>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</si>
  <si>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</si>
  <si>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</si>
  <si>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</si>
  <si>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</si>
  <si>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</si>
  <si>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</si>
  <si>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</si>
  <si>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</si>
  <si>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</si>
  <si>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</si>
  <si>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</si>
  <si>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</si>
  <si>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</si>
  <si>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</si>
  <si>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</si>
  <si>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</si>
  <si>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</si>
  <si>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</si>
  <si>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</si>
  <si>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</si>
  <si>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</si>
  <si>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</si>
  <si>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</si>
  <si>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</si>
  <si>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</si>
  <si>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</si>
  <si>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</si>
  <si>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</si>
  <si>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</si>
  <si>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</si>
  <si>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</si>
  <si>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</si>
  <si>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</si>
  <si>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</si>
  <si>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</si>
  <si>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</si>
  <si>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</si>
  <si>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</si>
  <si>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</si>
  <si>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</si>
  <si>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</si>
  <si>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</si>
  <si>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</si>
  <si>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</si>
  <si>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</si>
  <si>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</si>
  <si>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</si>
  <si>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</si>
  <si>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</si>
  <si>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</si>
  <si>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</si>
  <si>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</si>
  <si>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</si>
  <si>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</si>
  <si>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</si>
  <si>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</si>
  <si>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</si>
  <si>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</si>
  <si>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</si>
  <si>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</si>
  <si>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</si>
  <si>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</si>
  <si>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</si>
  <si>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</si>
  <si>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</si>
  <si>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</si>
  <si>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</si>
  <si>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</si>
  <si>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</si>
  <si>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</si>
  <si>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</si>
  <si>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</si>
  <si>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</si>
  <si>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</si>
  <si>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</si>
  <si>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</si>
  <si>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</si>
  <si>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</si>
  <si>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</si>
  <si>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</si>
  <si>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</si>
  <si>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</si>
  <si>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</si>
  <si>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</si>
  <si>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</si>
  <si>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</si>
  <si>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</si>
  <si>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</si>
  <si>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</si>
  <si>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</si>
  <si>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</si>
  <si>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</si>
  <si>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</si>
  <si>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</si>
  <si>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</si>
  <si>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</si>
  <si>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</si>
  <si>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</si>
  <si>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</si>
  <si>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</si>
  <si>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</si>
  <si>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</si>
  <si>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</si>
  <si>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</si>
  <si>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</si>
  <si>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</si>
  <si>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</si>
  <si>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</si>
  <si>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</si>
  <si>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</si>
  <si>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</si>
  <si>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</si>
  <si>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</si>
  <si>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</si>
  <si>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</si>
  <si>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</si>
  <si>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</si>
  <si>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</si>
  <si>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</si>
  <si>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</si>
  <si>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</si>
  <si>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</si>
  <si>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</si>
  <si>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</si>
  <si>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</si>
  <si>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</si>
  <si>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</si>
  <si>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</si>
  <si>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</si>
  <si>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</si>
  <si>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</si>
  <si>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</si>
  <si>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</si>
  <si>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</si>
  <si>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</si>
  <si>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</si>
  <si>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</si>
  <si>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</si>
  <si>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</si>
  <si>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</si>
  <si>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</si>
  <si>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</si>
  <si>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</si>
  <si>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</si>
  <si>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</si>
  <si>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</si>
  <si>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</si>
  <si>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</si>
  <si>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</si>
  <si>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</si>
  <si>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</si>
  <si>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</si>
  <si>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</si>
  <si>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</si>
  <si>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</si>
  <si>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</si>
  <si>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</si>
  <si>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</si>
  <si>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</si>
  <si>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</si>
  <si>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</si>
  <si>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</si>
  <si>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</si>
  <si>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</si>
  <si>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</si>
  <si>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</si>
  <si>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</si>
  <si>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</si>
  <si>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</si>
  <si>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</si>
  <si>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</si>
  <si>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</si>
  <si>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</si>
  <si>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</si>
  <si>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</si>
  <si>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</si>
  <si>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</si>
  <si>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</si>
  <si>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</si>
  <si>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</si>
  <si>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</si>
  <si>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</si>
  <si>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</si>
  <si>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</si>
  <si>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</si>
  <si>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</si>
  <si>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</si>
  <si>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</si>
  <si>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</si>
  <si>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</si>
  <si>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</si>
  <si>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</si>
  <si>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</si>
  <si>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</si>
  <si>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</si>
  <si>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</si>
  <si>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</si>
  <si>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</si>
  <si>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</si>
  <si>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</si>
  <si>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</si>
  <si>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</si>
  <si>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</si>
  <si>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</si>
  <si>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</si>
  <si>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</si>
  <si>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</si>
  <si>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</si>
  <si>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</si>
  <si>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</si>
  <si>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</si>
  <si>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</si>
  <si>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</si>
  <si>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</si>
  <si>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</si>
  <si>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</si>
  <si>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</si>
  <si>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</si>
  <si>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</si>
  <si>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</si>
  <si>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</si>
  <si>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</si>
  <si>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</si>
  <si>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</si>
  <si>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</si>
  <si>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</si>
  <si>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</si>
  <si>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</si>
  <si>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</si>
  <si>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</si>
  <si>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</si>
  <si>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</si>
  <si>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</si>
  <si>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</si>
  <si>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</si>
  <si>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</si>
  <si>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</si>
  <si>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</si>
  <si>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</si>
  <si>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</si>
  <si>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</si>
  <si>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</si>
  <si>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</si>
  <si>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</si>
  <si>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</si>
  <si>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</si>
  <si>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</si>
  <si>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</si>
  <si>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</si>
  <si>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</si>
  <si>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</si>
  <si>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</si>
  <si>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</si>
  <si>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</si>
  <si>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</si>
  <si>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</si>
  <si>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</si>
  <si>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</si>
  <si>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</si>
  <si>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MANOMETRO FULL INOX 7-100PSI 2.1/2 X 1/4 INF</t>
  </si>
  <si>
    <t>MANOMETRO FULL INOX 14-200PSI 2.1/2 X 1/4 INF</t>
  </si>
  <si>
    <t>FITVALV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</si>
</sst>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64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Q13" sqref="Q13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2641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645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4" t="str">
        <f>VLOOKUP(D4,CLIENTES,4,FALSE)</f>
        <v xml:space="preserve">CARMEN 935 </v>
      </c>
      <c r="F5" s="124"/>
      <c r="G5" s="124"/>
      <c r="H5" s="124"/>
      <c r="I5" s="124"/>
      <c r="J5" s="125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Casagrande Motori Limitada</v>
      </c>
      <c r="E6" s="37" t="s">
        <v>7</v>
      </c>
      <c r="F6" s="126" t="str">
        <f>VLOOKUP(D4,CLIENTES,5,FALSE)</f>
        <v>SANTIAGO</v>
      </c>
      <c r="G6" s="126"/>
      <c r="H6" s="126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MANTENIMIENTO Y REPARACION DE VEHICULOS AUTOMORES</v>
      </c>
      <c r="E7" s="37" t="s">
        <v>8</v>
      </c>
      <c r="F7" s="126" t="str">
        <f>VLOOKUP(D4,CLIENTES,6,FALSE)</f>
        <v>STGO</v>
      </c>
      <c r="G7" s="126"/>
      <c r="H7" s="126"/>
      <c r="I7" s="37" t="s">
        <v>24</v>
      </c>
      <c r="J7" s="41" t="str">
        <f>VLOOKUP(D4,CLIENTES,8,FALSE)</f>
        <v>Claudia Gonzalez</v>
      </c>
    </row>
    <row r="8" spans="2:21" ht="15.75" thickBot="1" x14ac:dyDescent="0.3">
      <c r="B8" s="123" t="s">
        <v>26</v>
      </c>
      <c r="C8" s="116"/>
      <c r="D8" s="95" t="str">
        <f>VLOOKUP(D4,CLIENTES,7,FALSE)</f>
        <v>30 dias</v>
      </c>
      <c r="E8" s="37" t="s">
        <v>11</v>
      </c>
      <c r="F8" s="126" t="str">
        <f>VLOOKUP(D4,CLIENTES,12,FALSE)</f>
        <v>Jaime Guzman</v>
      </c>
      <c r="G8" s="126"/>
      <c r="H8" s="126"/>
      <c r="I8" s="37" t="s">
        <v>14</v>
      </c>
      <c r="J8" s="42">
        <f ca="1">TODAY()</f>
        <v>42144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0" t="s">
        <v>22</v>
      </c>
      <c r="D10" s="121"/>
      <c r="E10" s="122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 t="s">
        <v>749</v>
      </c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7" t="s">
        <v>747</v>
      </c>
      <c r="D11" s="118"/>
      <c r="E11" s="119"/>
      <c r="F11" s="107">
        <v>1</v>
      </c>
      <c r="G11" s="107" t="s">
        <v>21</v>
      </c>
      <c r="H11" s="108">
        <f>VLOOKUP(B11,COTIZADO,8,FALSE)</f>
        <v>22448.924999999999</v>
      </c>
      <c r="I11" s="109">
        <v>0</v>
      </c>
      <c r="J11" s="110">
        <f t="shared" ref="J11:J28" si="0">F11*H11*(1-I11/100)</f>
        <v>22448.924999999999</v>
      </c>
      <c r="K11" s="28">
        <v>1</v>
      </c>
      <c r="L11" s="84">
        <f>17607*(1-0.15)</f>
        <v>14965.949999999999</v>
      </c>
      <c r="M11" s="99"/>
      <c r="N11" s="100"/>
      <c r="P11" s="91">
        <v>1.5</v>
      </c>
      <c r="Q11" s="92">
        <f>L11</f>
        <v>14965.949999999999</v>
      </c>
      <c r="R11" s="93">
        <f>Q11*P11</f>
        <v>22448.924999999999</v>
      </c>
    </row>
    <row r="12" spans="2:21" ht="15" customHeight="1" x14ac:dyDescent="0.25">
      <c r="B12" s="114">
        <v>2</v>
      </c>
      <c r="C12" s="117" t="s">
        <v>748</v>
      </c>
      <c r="D12" s="118"/>
      <c r="E12" s="119"/>
      <c r="F12" s="52">
        <v>1</v>
      </c>
      <c r="G12" s="52" t="s">
        <v>21</v>
      </c>
      <c r="H12" s="111">
        <f t="shared" ref="H12:H28" si="1">VLOOKUP(B12,COTIZADO,8,FALSE)</f>
        <v>22448.924999999999</v>
      </c>
      <c r="I12" s="112">
        <v>0</v>
      </c>
      <c r="J12" s="113">
        <f t="shared" si="0"/>
        <v>22448.924999999999</v>
      </c>
      <c r="K12" s="28">
        <v>2</v>
      </c>
      <c r="L12" s="99"/>
      <c r="M12" s="99"/>
      <c r="O12" s="100"/>
      <c r="P12" s="91">
        <v>1.5</v>
      </c>
      <c r="Q12" s="92">
        <f>L11</f>
        <v>14965.949999999999</v>
      </c>
      <c r="R12" s="93">
        <f t="shared" ref="R12:R28" si="2">Q12*P12</f>
        <v>22448.924999999999</v>
      </c>
    </row>
    <row r="13" spans="2:21" ht="15" customHeight="1" x14ac:dyDescent="0.25">
      <c r="B13" s="86">
        <v>3</v>
      </c>
      <c r="C13" s="117"/>
      <c r="D13" s="118"/>
      <c r="E13" s="119"/>
      <c r="F13" s="52"/>
      <c r="G13" s="52"/>
      <c r="H13" s="87">
        <f t="shared" si="1"/>
        <v>0</v>
      </c>
      <c r="I13" s="88">
        <v>0</v>
      </c>
      <c r="J13" s="89">
        <f t="shared" si="0"/>
        <v>0</v>
      </c>
      <c r="K13" s="28">
        <v>3</v>
      </c>
      <c r="L13" s="99"/>
      <c r="M13" s="99"/>
      <c r="O13" s="100"/>
      <c r="P13" s="91">
        <v>1.7</v>
      </c>
      <c r="Q13" s="92">
        <f>L13</f>
        <v>0</v>
      </c>
      <c r="R13" s="93">
        <f t="shared" si="2"/>
        <v>0</v>
      </c>
    </row>
    <row r="14" spans="2:21" x14ac:dyDescent="0.25">
      <c r="B14" s="86">
        <v>4</v>
      </c>
      <c r="C14" s="117"/>
      <c r="D14" s="118"/>
      <c r="E14" s="119"/>
      <c r="F14" s="52"/>
      <c r="G14" s="52"/>
      <c r="H14" s="87">
        <f t="shared" si="1"/>
        <v>0</v>
      </c>
      <c r="I14" s="88">
        <v>0</v>
      </c>
      <c r="J14" s="89">
        <f t="shared" si="0"/>
        <v>0</v>
      </c>
      <c r="K14" s="28">
        <v>4</v>
      </c>
      <c r="M14" s="99"/>
      <c r="O14" s="100"/>
      <c r="P14" s="91">
        <v>1.5</v>
      </c>
      <c r="Q14" s="92">
        <v>0</v>
      </c>
      <c r="R14" s="93">
        <f t="shared" si="2"/>
        <v>0</v>
      </c>
    </row>
    <row r="15" spans="2:21" s="20" customFormat="1" ht="15" customHeight="1" x14ac:dyDescent="0.25">
      <c r="B15" s="86">
        <v>5</v>
      </c>
      <c r="C15" s="117"/>
      <c r="D15" s="118"/>
      <c r="E15" s="119"/>
      <c r="F15" s="52"/>
      <c r="G15" s="52"/>
      <c r="H15" s="87">
        <f t="shared" si="1"/>
        <v>0</v>
      </c>
      <c r="I15" s="88">
        <v>0</v>
      </c>
      <c r="J15" s="89">
        <f t="shared" si="0"/>
        <v>0</v>
      </c>
      <c r="K15" s="83">
        <v>5</v>
      </c>
      <c r="L15" s="99"/>
      <c r="M15" s="84"/>
      <c r="N15" s="84"/>
      <c r="O15" s="100"/>
      <c r="P15" s="91">
        <v>1.5</v>
      </c>
      <c r="Q15" s="92">
        <f>M15</f>
        <v>0</v>
      </c>
      <c r="R15" s="94">
        <f t="shared" si="2"/>
        <v>0</v>
      </c>
      <c r="S15" s="84"/>
    </row>
    <row r="16" spans="2:21" x14ac:dyDescent="0.25">
      <c r="B16" s="86">
        <v>6</v>
      </c>
      <c r="C16" s="117"/>
      <c r="D16" s="118"/>
      <c r="E16" s="119"/>
      <c r="F16" s="52"/>
      <c r="G16" s="52"/>
      <c r="H16" s="87">
        <f>VLOOKUP(B16,COTIZADO,8,FALSE)</f>
        <v>0</v>
      </c>
      <c r="I16" s="88">
        <v>0</v>
      </c>
      <c r="J16" s="89">
        <f t="shared" si="0"/>
        <v>0</v>
      </c>
      <c r="K16" s="28">
        <v>6</v>
      </c>
      <c r="M16" s="99"/>
      <c r="O16" s="100"/>
      <c r="P16" s="91">
        <v>1.5</v>
      </c>
      <c r="Q16" s="92">
        <f>N16</f>
        <v>0</v>
      </c>
      <c r="R16" s="93">
        <f t="shared" si="2"/>
        <v>0</v>
      </c>
    </row>
    <row r="17" spans="2:19" x14ac:dyDescent="0.25">
      <c r="B17" s="86">
        <v>7</v>
      </c>
      <c r="C17" s="117"/>
      <c r="D17" s="118"/>
      <c r="E17" s="119"/>
      <c r="F17" s="52"/>
      <c r="G17" s="52"/>
      <c r="H17" s="87">
        <f>R17</f>
        <v>0</v>
      </c>
      <c r="I17" s="88">
        <v>0</v>
      </c>
      <c r="J17" s="89">
        <f t="shared" si="0"/>
        <v>0</v>
      </c>
      <c r="K17" s="28">
        <v>7</v>
      </c>
      <c r="L17" s="99"/>
      <c r="M17" s="99"/>
      <c r="N17" s="100"/>
      <c r="O17" s="100"/>
      <c r="P17" s="91">
        <v>1.5</v>
      </c>
      <c r="Q17" s="92">
        <f t="shared" ref="Q17:Q22" si="3">N17</f>
        <v>0</v>
      </c>
      <c r="R17" s="93">
        <f t="shared" si="2"/>
        <v>0</v>
      </c>
    </row>
    <row r="18" spans="2:19" s="20" customFormat="1" x14ac:dyDescent="0.25">
      <c r="B18" s="86">
        <v>8</v>
      </c>
      <c r="C18" s="117"/>
      <c r="D18" s="118"/>
      <c r="E18" s="119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100"/>
      <c r="O18" s="100"/>
      <c r="P18" s="91">
        <v>1.5</v>
      </c>
      <c r="Q18" s="92">
        <f t="shared" si="3"/>
        <v>0</v>
      </c>
      <c r="R18" s="94">
        <f t="shared" si="2"/>
        <v>0</v>
      </c>
      <c r="S18" s="84"/>
    </row>
    <row r="19" spans="2:19" x14ac:dyDescent="0.25">
      <c r="B19" s="86">
        <v>9</v>
      </c>
      <c r="C19" s="117"/>
      <c r="D19" s="118"/>
      <c r="E19" s="119"/>
      <c r="F19" s="52"/>
      <c r="G19" s="52"/>
      <c r="H19" s="87">
        <f t="shared" si="1"/>
        <v>0</v>
      </c>
      <c r="I19" s="88">
        <v>0</v>
      </c>
      <c r="J19" s="89">
        <f t="shared" si="0"/>
        <v>0</v>
      </c>
      <c r="K19" s="28">
        <v>9</v>
      </c>
      <c r="L19" s="99"/>
      <c r="M19" s="99"/>
      <c r="N19" s="100"/>
      <c r="O19" s="100"/>
      <c r="P19" s="91">
        <v>1.5</v>
      </c>
      <c r="Q19" s="92">
        <f t="shared" si="3"/>
        <v>0</v>
      </c>
      <c r="R19" s="93">
        <f t="shared" si="2"/>
        <v>0</v>
      </c>
    </row>
    <row r="20" spans="2:19" x14ac:dyDescent="0.25">
      <c r="B20" s="86">
        <v>10</v>
      </c>
      <c r="C20" s="117"/>
      <c r="D20" s="118"/>
      <c r="E20" s="119"/>
      <c r="F20" s="52"/>
      <c r="G20" s="52"/>
      <c r="H20" s="87">
        <f t="shared" si="1"/>
        <v>0</v>
      </c>
      <c r="I20" s="88">
        <v>0</v>
      </c>
      <c r="J20" s="89">
        <f t="shared" si="0"/>
        <v>0</v>
      </c>
      <c r="K20" s="28">
        <v>10</v>
      </c>
      <c r="L20" s="99"/>
      <c r="M20" s="99"/>
      <c r="N20" s="100"/>
      <c r="O20" s="100"/>
      <c r="P20" s="91">
        <v>1.5</v>
      </c>
      <c r="Q20" s="92">
        <f t="shared" si="3"/>
        <v>0</v>
      </c>
      <c r="R20" s="93">
        <f t="shared" si="2"/>
        <v>0</v>
      </c>
    </row>
    <row r="21" spans="2:19" x14ac:dyDescent="0.25">
      <c r="B21" s="86">
        <v>11</v>
      </c>
      <c r="C21" s="117"/>
      <c r="D21" s="118"/>
      <c r="E21" s="119"/>
      <c r="F21" s="52"/>
      <c r="G21" s="52"/>
      <c r="H21" s="87">
        <f t="shared" si="1"/>
        <v>0</v>
      </c>
      <c r="I21" s="88">
        <v>0</v>
      </c>
      <c r="J21" s="89">
        <f t="shared" si="0"/>
        <v>0</v>
      </c>
      <c r="K21" s="28">
        <v>11</v>
      </c>
      <c r="L21" s="99"/>
      <c r="M21" s="99"/>
      <c r="N21" s="100"/>
      <c r="O21" s="100"/>
      <c r="P21" s="91">
        <v>1.5</v>
      </c>
      <c r="Q21" s="92">
        <f t="shared" si="3"/>
        <v>0</v>
      </c>
      <c r="R21" s="93">
        <f t="shared" si="2"/>
        <v>0</v>
      </c>
    </row>
    <row r="22" spans="2:19" x14ac:dyDescent="0.25">
      <c r="B22" s="86">
        <v>12</v>
      </c>
      <c r="C22" s="117"/>
      <c r="D22" s="118"/>
      <c r="E22" s="119"/>
      <c r="F22" s="52"/>
      <c r="G22" s="52"/>
      <c r="H22" s="87">
        <f t="shared" si="1"/>
        <v>0</v>
      </c>
      <c r="I22" s="88">
        <v>0</v>
      </c>
      <c r="J22" s="89">
        <f t="shared" si="0"/>
        <v>0</v>
      </c>
      <c r="K22" s="28">
        <v>12</v>
      </c>
      <c r="L22" s="99"/>
      <c r="M22" s="99"/>
      <c r="N22" s="100"/>
      <c r="O22" s="100"/>
      <c r="P22" s="91">
        <v>1.5</v>
      </c>
      <c r="Q22" s="92">
        <f t="shared" si="3"/>
        <v>0</v>
      </c>
      <c r="R22" s="93">
        <f t="shared" si="2"/>
        <v>0</v>
      </c>
    </row>
    <row r="23" spans="2:19" x14ac:dyDescent="0.25">
      <c r="B23" s="86">
        <v>13</v>
      </c>
      <c r="C23" s="117"/>
      <c r="D23" s="118"/>
      <c r="E23" s="119"/>
      <c r="F23" s="52"/>
      <c r="G23" s="52"/>
      <c r="H23" s="87">
        <f t="shared" si="1"/>
        <v>0</v>
      </c>
      <c r="I23" s="88">
        <v>0</v>
      </c>
      <c r="J23" s="89">
        <f t="shared" si="0"/>
        <v>0</v>
      </c>
      <c r="K23" s="28">
        <v>13</v>
      </c>
      <c r="L23" s="99"/>
      <c r="M23" s="99"/>
      <c r="N23" s="100"/>
      <c r="O23" s="100"/>
      <c r="P23" s="91">
        <v>1</v>
      </c>
      <c r="Q23" s="92">
        <f>O23</f>
        <v>0</v>
      </c>
      <c r="R23" s="93">
        <f t="shared" si="2"/>
        <v>0</v>
      </c>
    </row>
    <row r="24" spans="2:19" x14ac:dyDescent="0.25">
      <c r="B24" s="86">
        <v>14</v>
      </c>
      <c r="C24" s="117"/>
      <c r="D24" s="118"/>
      <c r="E24" s="119"/>
      <c r="F24" s="52"/>
      <c r="G24" s="52"/>
      <c r="H24" s="87">
        <f t="shared" si="1"/>
        <v>0</v>
      </c>
      <c r="I24" s="88">
        <v>0</v>
      </c>
      <c r="J24" s="89">
        <f t="shared" si="0"/>
        <v>0</v>
      </c>
      <c r="K24" s="28">
        <v>14</v>
      </c>
      <c r="L24" s="99"/>
      <c r="M24" s="99"/>
      <c r="N24" s="100"/>
      <c r="O24" s="100"/>
      <c r="P24" s="91">
        <v>1</v>
      </c>
      <c r="Q24" s="92">
        <f t="shared" ref="Q24:Q28" si="4">O24</f>
        <v>0</v>
      </c>
      <c r="R24" s="93">
        <f t="shared" si="2"/>
        <v>0</v>
      </c>
    </row>
    <row r="25" spans="2:19" x14ac:dyDescent="0.25">
      <c r="B25" s="86">
        <v>15</v>
      </c>
      <c r="C25" s="117"/>
      <c r="D25" s="118"/>
      <c r="E25" s="119"/>
      <c r="F25" s="52"/>
      <c r="G25" s="52"/>
      <c r="H25" s="87">
        <f t="shared" si="1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</v>
      </c>
      <c r="Q25" s="92">
        <f t="shared" si="4"/>
        <v>0</v>
      </c>
      <c r="R25" s="93">
        <f t="shared" si="2"/>
        <v>0</v>
      </c>
    </row>
    <row r="26" spans="2:19" x14ac:dyDescent="0.25">
      <c r="B26" s="86">
        <v>16</v>
      </c>
      <c r="C26" s="117"/>
      <c r="D26" s="118"/>
      <c r="E26" s="119"/>
      <c r="F26" s="52"/>
      <c r="G26" s="52"/>
      <c r="H26" s="87">
        <f t="shared" si="1"/>
        <v>0</v>
      </c>
      <c r="I26" s="88">
        <v>0</v>
      </c>
      <c r="J26" s="89">
        <f t="shared" si="0"/>
        <v>0</v>
      </c>
      <c r="K26" s="28">
        <v>16</v>
      </c>
      <c r="L26" s="99"/>
      <c r="M26" s="100"/>
      <c r="N26" s="100"/>
      <c r="O26" s="100"/>
      <c r="P26" s="91">
        <v>1</v>
      </c>
      <c r="Q26" s="92">
        <f t="shared" si="4"/>
        <v>0</v>
      </c>
      <c r="R26" s="93">
        <f t="shared" si="2"/>
        <v>0</v>
      </c>
    </row>
    <row r="27" spans="2:19" x14ac:dyDescent="0.25">
      <c r="B27" s="86">
        <v>17</v>
      </c>
      <c r="C27" s="117"/>
      <c r="D27" s="118"/>
      <c r="E27" s="119"/>
      <c r="F27" s="52"/>
      <c r="G27" s="52"/>
      <c r="H27" s="87">
        <f t="shared" si="1"/>
        <v>0</v>
      </c>
      <c r="I27" s="88">
        <v>0</v>
      </c>
      <c r="J27" s="89">
        <f t="shared" si="0"/>
        <v>0</v>
      </c>
      <c r="K27" s="28">
        <v>17</v>
      </c>
      <c r="L27" s="99"/>
      <c r="M27" s="100"/>
      <c r="N27" s="100"/>
      <c r="O27" s="100"/>
      <c r="P27" s="91">
        <v>1</v>
      </c>
      <c r="Q27" s="92">
        <f t="shared" si="4"/>
        <v>0</v>
      </c>
      <c r="R27" s="93">
        <f t="shared" si="2"/>
        <v>0</v>
      </c>
    </row>
    <row r="28" spans="2:19" ht="15.75" thickBot="1" x14ac:dyDescent="0.3">
      <c r="B28" s="86">
        <v>18</v>
      </c>
      <c r="C28" s="117"/>
      <c r="D28" s="118"/>
      <c r="E28" s="119"/>
      <c r="F28" s="52"/>
      <c r="G28" s="52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99"/>
      <c r="M28" s="100"/>
      <c r="N28" s="100"/>
      <c r="O28" s="100"/>
      <c r="P28" s="91">
        <v>1</v>
      </c>
      <c r="Q28" s="92">
        <f t="shared" si="4"/>
        <v>0</v>
      </c>
      <c r="R28" s="93">
        <f t="shared" si="2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44897.85</v>
      </c>
      <c r="L29" s="90"/>
      <c r="N29" s="10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  <c r="N30" s="100"/>
    </row>
    <row r="31" spans="2:19" x14ac:dyDescent="0.25">
      <c r="B31" s="36"/>
      <c r="C31" s="37"/>
      <c r="D31" s="115"/>
      <c r="E31" s="116"/>
      <c r="F31" s="66"/>
      <c r="G31" s="67" t="s">
        <v>4</v>
      </c>
      <c r="H31" s="60"/>
      <c r="I31" s="68"/>
      <c r="J31" s="65">
        <f>J29-J30</f>
        <v>44897.85</v>
      </c>
      <c r="L31" s="90"/>
      <c r="N31" s="10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8530.5915000000005</v>
      </c>
      <c r="N32" s="100"/>
    </row>
    <row r="33" spans="2:14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53428.441500000001</v>
      </c>
      <c r="N33" s="100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topLeftCell="B1" zoomScaleNormal="100" workbookViewId="0">
      <pane ySplit="1" topLeftCell="A2" activePane="bottomLeft" state="frozen"/>
      <selection activeCell="B1" sqref="B1"/>
      <selection pane="bottomLeft" activeCell="C305" sqref="C305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717</v>
      </c>
      <c r="C2" t="s">
        <v>711</v>
      </c>
      <c r="D2" t="s">
        <v>712</v>
      </c>
      <c r="E2" t="s">
        <v>713</v>
      </c>
      <c r="F2" t="s">
        <v>63</v>
      </c>
      <c r="G2" t="s">
        <v>31</v>
      </c>
      <c r="H2" t="s">
        <v>714</v>
      </c>
      <c r="I2" t="s">
        <v>715</v>
      </c>
      <c r="L2" s="76" t="s">
        <v>716</v>
      </c>
      <c r="M2" t="s">
        <v>568</v>
      </c>
    </row>
    <row r="3" spans="1:13" hidden="1" x14ac:dyDescent="0.25">
      <c r="A3">
        <v>144</v>
      </c>
      <c r="B3" s="30" t="s">
        <v>718</v>
      </c>
      <c r="C3" t="s">
        <v>719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677</v>
      </c>
      <c r="C5" t="s">
        <v>678</v>
      </c>
      <c r="I5" t="s">
        <v>679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662</v>
      </c>
      <c r="C11" t="s">
        <v>636</v>
      </c>
      <c r="F11" t="s">
        <v>664</v>
      </c>
      <c r="G11" t="s">
        <v>31</v>
      </c>
      <c r="H11" t="s">
        <v>559</v>
      </c>
      <c r="I11" t="s">
        <v>663</v>
      </c>
      <c r="M11" t="s">
        <v>568</v>
      </c>
    </row>
    <row r="12" spans="1:13" hidden="1" x14ac:dyDescent="0.25">
      <c r="A12">
        <v>7</v>
      </c>
      <c r="B12" s="30" t="s">
        <v>709</v>
      </c>
      <c r="C12" t="s">
        <v>708</v>
      </c>
      <c r="D12" t="s">
        <v>710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694</v>
      </c>
      <c r="C18" t="s">
        <v>695</v>
      </c>
      <c r="I18" t="s">
        <v>696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665</v>
      </c>
      <c r="C21" t="s">
        <v>666</v>
      </c>
      <c r="G21" t="s">
        <v>31</v>
      </c>
      <c r="H21" t="s">
        <v>559</v>
      </c>
      <c r="I21" t="s">
        <v>667</v>
      </c>
      <c r="M21" t="s">
        <v>568</v>
      </c>
    </row>
    <row r="22" spans="1:13" x14ac:dyDescent="0.25">
      <c r="A22">
        <v>127</v>
      </c>
      <c r="B22" s="30" t="s">
        <v>645</v>
      </c>
      <c r="C22" t="s">
        <v>644</v>
      </c>
      <c r="D22" s="85" t="s">
        <v>646</v>
      </c>
      <c r="E22" t="s">
        <v>647</v>
      </c>
      <c r="F22" t="s">
        <v>27</v>
      </c>
      <c r="G22" t="s">
        <v>31</v>
      </c>
      <c r="H22" t="s">
        <v>559</v>
      </c>
      <c r="I22" t="s">
        <v>648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700</v>
      </c>
      <c r="C32" t="s">
        <v>701</v>
      </c>
      <c r="E32" s="105" t="s">
        <v>702</v>
      </c>
      <c r="F32" t="s">
        <v>63</v>
      </c>
      <c r="G32" t="s">
        <v>31</v>
      </c>
      <c r="I32" t="s">
        <v>703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650</v>
      </c>
      <c r="C35" t="s">
        <v>649</v>
      </c>
      <c r="D35" t="s">
        <v>651</v>
      </c>
      <c r="G35" t="s">
        <v>652</v>
      </c>
      <c r="I35" t="s">
        <v>653</v>
      </c>
      <c r="M35" t="s">
        <v>568</v>
      </c>
    </row>
    <row r="36" spans="1:13" hidden="1" x14ac:dyDescent="0.25">
      <c r="A36">
        <v>118</v>
      </c>
      <c r="B36" s="30" t="s">
        <v>616</v>
      </c>
      <c r="C36" t="s">
        <v>620</v>
      </c>
      <c r="D36" t="s">
        <v>617</v>
      </c>
      <c r="E36" t="s">
        <v>618</v>
      </c>
      <c r="F36" t="s">
        <v>45</v>
      </c>
      <c r="G36" t="s">
        <v>31</v>
      </c>
      <c r="H36" t="s">
        <v>559</v>
      </c>
      <c r="I36" t="s">
        <v>619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705</v>
      </c>
      <c r="C41" t="s">
        <v>704</v>
      </c>
      <c r="E41" t="s">
        <v>706</v>
      </c>
      <c r="I41" t="s">
        <v>707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688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734</v>
      </c>
      <c r="C47" t="s">
        <v>735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623</v>
      </c>
      <c r="C56" t="s">
        <v>624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625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686</v>
      </c>
      <c r="C64" t="s">
        <v>687</v>
      </c>
      <c r="I64" t="s">
        <v>685</v>
      </c>
      <c r="M64" t="s">
        <v>568</v>
      </c>
    </row>
    <row r="65" spans="1:13" hidden="1" x14ac:dyDescent="0.25">
      <c r="A65">
        <v>112</v>
      </c>
      <c r="B65" s="30" t="s">
        <v>594</v>
      </c>
      <c r="C65" t="s">
        <v>593</v>
      </c>
      <c r="F65" t="s">
        <v>287</v>
      </c>
      <c r="G65" t="s">
        <v>31</v>
      </c>
      <c r="H65" t="s">
        <v>559</v>
      </c>
      <c r="I65" t="s">
        <v>595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609</v>
      </c>
      <c r="C70" t="s">
        <v>607</v>
      </c>
      <c r="E70" t="s">
        <v>606</v>
      </c>
      <c r="F70" t="s">
        <v>163</v>
      </c>
      <c r="G70" t="s">
        <v>31</v>
      </c>
      <c r="H70" t="s">
        <v>559</v>
      </c>
      <c r="I70" t="s">
        <v>608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683</v>
      </c>
      <c r="I73" t="s">
        <v>684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638</v>
      </c>
      <c r="C80" t="s">
        <v>637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671</v>
      </c>
      <c r="C84" t="s">
        <v>670</v>
      </c>
      <c r="D84" t="s">
        <v>675</v>
      </c>
      <c r="E84" t="s">
        <v>672</v>
      </c>
      <c r="F84" t="s">
        <v>673</v>
      </c>
      <c r="I84" t="s">
        <v>674</v>
      </c>
      <c r="K84" t="s">
        <v>676</v>
      </c>
      <c r="M84" t="s">
        <v>568</v>
      </c>
    </row>
    <row r="85" spans="1:13" hidden="1" x14ac:dyDescent="0.25">
      <c r="A85">
        <v>145</v>
      </c>
      <c r="B85" s="30" t="s">
        <v>720</v>
      </c>
      <c r="C85" t="s">
        <v>721</v>
      </c>
      <c r="D85" t="s">
        <v>726</v>
      </c>
      <c r="E85" t="s">
        <v>727</v>
      </c>
      <c r="F85" t="s">
        <v>728</v>
      </c>
      <c r="G85" t="s">
        <v>31</v>
      </c>
      <c r="I85" t="s">
        <v>722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698</v>
      </c>
      <c r="C87" t="s">
        <v>697</v>
      </c>
      <c r="I87" t="s">
        <v>699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729</v>
      </c>
      <c r="C90" t="s">
        <v>730</v>
      </c>
      <c r="I90" t="s">
        <v>731</v>
      </c>
      <c r="M90" t="s">
        <v>568</v>
      </c>
    </row>
    <row r="91" spans="1:13" hidden="1" x14ac:dyDescent="0.25">
      <c r="A91">
        <v>114</v>
      </c>
      <c r="B91" s="30" t="s">
        <v>601</v>
      </c>
      <c r="C91" t="s">
        <v>602</v>
      </c>
      <c r="D91" t="s">
        <v>605</v>
      </c>
      <c r="E91" t="s">
        <v>603</v>
      </c>
      <c r="F91" t="s">
        <v>604</v>
      </c>
      <c r="G91" t="s">
        <v>31</v>
      </c>
      <c r="I91" t="s">
        <v>600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642</v>
      </c>
      <c r="C96" t="s">
        <v>643</v>
      </c>
      <c r="F96" t="s">
        <v>604</v>
      </c>
      <c r="G96" t="s">
        <v>31</v>
      </c>
      <c r="H96" t="s">
        <v>559</v>
      </c>
      <c r="I96" t="s">
        <v>643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655</v>
      </c>
      <c r="C98" t="s">
        <v>656</v>
      </c>
      <c r="E98" t="s">
        <v>657</v>
      </c>
      <c r="F98" t="s">
        <v>35</v>
      </c>
      <c r="G98" t="s">
        <v>31</v>
      </c>
      <c r="I98" t="s">
        <v>658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693</v>
      </c>
      <c r="C102" t="s">
        <v>614</v>
      </c>
      <c r="E102" t="s">
        <v>615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723</v>
      </c>
      <c r="C105" t="s">
        <v>724</v>
      </c>
      <c r="I105" t="s">
        <v>725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733</v>
      </c>
      <c r="C113" t="s">
        <v>732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659</v>
      </c>
      <c r="C117" t="s">
        <v>631</v>
      </c>
      <c r="D117" t="s">
        <v>660</v>
      </c>
      <c r="E117" t="s">
        <v>661</v>
      </c>
      <c r="F117" t="s">
        <v>30</v>
      </c>
      <c r="G117" t="s">
        <v>31</v>
      </c>
      <c r="H117" t="s">
        <v>559</v>
      </c>
      <c r="I117" t="s">
        <v>632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610</v>
      </c>
      <c r="C123" t="s">
        <v>611</v>
      </c>
      <c r="E123" t="s">
        <v>612</v>
      </c>
      <c r="F123" t="s">
        <v>163</v>
      </c>
      <c r="G123" t="s">
        <v>31</v>
      </c>
      <c r="H123" t="s">
        <v>559</v>
      </c>
      <c r="I123" t="s">
        <v>613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689</v>
      </c>
      <c r="D126" t="s">
        <v>690</v>
      </c>
      <c r="E126" t="s">
        <v>691</v>
      </c>
      <c r="F126" t="s">
        <v>37</v>
      </c>
      <c r="G126" t="s">
        <v>31</v>
      </c>
      <c r="I126" t="s">
        <v>692</v>
      </c>
      <c r="M126" t="s">
        <v>568</v>
      </c>
    </row>
    <row r="127" spans="1:13" hidden="1" x14ac:dyDescent="0.25">
      <c r="A127">
        <v>123</v>
      </c>
      <c r="B127" s="30" t="s">
        <v>633</v>
      </c>
      <c r="C127" t="s">
        <v>634</v>
      </c>
      <c r="I127" t="s">
        <v>635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639</v>
      </c>
      <c r="C132" t="s">
        <v>640</v>
      </c>
      <c r="E132" t="s">
        <v>641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629</v>
      </c>
      <c r="C135" t="s">
        <v>628</v>
      </c>
      <c r="E135" t="s">
        <v>626</v>
      </c>
      <c r="F135" t="s">
        <v>117</v>
      </c>
      <c r="G135" t="s">
        <v>31</v>
      </c>
      <c r="H135" t="s">
        <v>559</v>
      </c>
      <c r="I135" t="s">
        <v>627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599</v>
      </c>
      <c r="C142" t="s">
        <v>596</v>
      </c>
      <c r="E142" t="s">
        <v>597</v>
      </c>
      <c r="F142" t="s">
        <v>30</v>
      </c>
      <c r="G142" t="s">
        <v>31</v>
      </c>
      <c r="H142" t="s">
        <v>559</v>
      </c>
      <c r="I142" t="s">
        <v>598</v>
      </c>
      <c r="M142" t="s">
        <v>568</v>
      </c>
    </row>
    <row r="143" spans="1:13" hidden="1" x14ac:dyDescent="0.25">
      <c r="A143">
        <v>130</v>
      </c>
      <c r="B143" s="30" t="s">
        <v>680</v>
      </c>
      <c r="C143" t="s">
        <v>654</v>
      </c>
      <c r="E143" t="s">
        <v>681</v>
      </c>
      <c r="F143" t="s">
        <v>63</v>
      </c>
      <c r="G143" t="s">
        <v>31</v>
      </c>
      <c r="H143" t="s">
        <v>682</v>
      </c>
      <c r="I143" t="s">
        <v>669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630</v>
      </c>
      <c r="C145" t="s">
        <v>621</v>
      </c>
      <c r="E145" t="s">
        <v>622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737</v>
      </c>
      <c r="C148" t="s">
        <v>736</v>
      </c>
      <c r="M148" t="s">
        <v>568</v>
      </c>
    </row>
    <row r="149" spans="1:13" hidden="1" x14ac:dyDescent="0.25">
      <c r="A149">
        <v>151</v>
      </c>
      <c r="B149" s="30" t="s">
        <v>738</v>
      </c>
      <c r="C149" t="s">
        <v>739</v>
      </c>
      <c r="M149" t="s">
        <v>568</v>
      </c>
    </row>
    <row r="150" spans="1:13" hidden="1" x14ac:dyDescent="0.25">
      <c r="A150">
        <v>152</v>
      </c>
      <c r="B150" s="30" t="s">
        <v>740</v>
      </c>
      <c r="C150" t="s">
        <v>741</v>
      </c>
      <c r="M150" t="s">
        <v>568</v>
      </c>
    </row>
    <row r="151" spans="1:13" hidden="1" x14ac:dyDescent="0.25">
      <c r="A151">
        <v>153</v>
      </c>
      <c r="B151" s="30" t="s">
        <v>743</v>
      </c>
      <c r="C151" t="s">
        <v>742</v>
      </c>
      <c r="M151" t="s">
        <v>568</v>
      </c>
    </row>
    <row r="152" spans="1:13" hidden="1" x14ac:dyDescent="0.25">
      <c r="A152">
        <v>154</v>
      </c>
      <c r="B152" s="30" t="s">
        <v>744</v>
      </c>
      <c r="C152" t="s">
        <v>745</v>
      </c>
      <c r="I152" t="s">
        <v>746</v>
      </c>
      <c r="M152" t="s">
        <v>568</v>
      </c>
    </row>
    <row r="153" spans="1:13" hidden="1" x14ac:dyDescent="0.25">
      <c r="A153">
        <v>155</v>
      </c>
    </row>
    <row r="154" spans="1:13" hidden="1" x14ac:dyDescent="0.25">
      <c r="A154">
        <v>156</v>
      </c>
    </row>
    <row r="155" spans="1:13" hidden="1" x14ac:dyDescent="0.25">
      <c r="A155">
        <v>157</v>
      </c>
    </row>
    <row r="156" spans="1:13" hidden="1" x14ac:dyDescent="0.25">
      <c r="A156">
        <v>158</v>
      </c>
    </row>
    <row r="157" spans="1:13" hidden="1" x14ac:dyDescent="0.25">
      <c r="A157">
        <v>159</v>
      </c>
    </row>
    <row r="158" spans="1:13" hidden="1" x14ac:dyDescent="0.25">
      <c r="A158">
        <v>160</v>
      </c>
    </row>
    <row r="159" spans="1:13" hidden="1" x14ac:dyDescent="0.25">
      <c r="A159">
        <v>161</v>
      </c>
    </row>
    <row r="160" spans="1:13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Casagrande Motori Limitad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2015-05-19T18:30:29Z</cp:lastPrinted>
  <dcterms:created xsi:type="dcterms:W3CDTF">2013-07-12T05:01:37Z</dcterms:created>
  <dcterms:modified xsi:type="dcterms:W3CDTF">2015-05-20T20:59:14Z</dcterms:modified>
</cp:coreProperties>
</file>