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  <sheet name="Hoja1 (2)" sheetId="3" r:id="rId3"/>
    <sheet name="Hoja1" sheetId="4" r:id="rId4"/>
  </sheets>
  <definedNames>
    <definedName name="_xlnm._FilterDatabase" localSheetId="3" hidden="1">'Hoja1'!$A$1:$Q$1054</definedName>
    <definedName name="_xlfn.AVERAGEIF" hidden="1">#NAME?</definedName>
    <definedName name="_xlnm.Print_Area" localSheetId="0">'COTIZACION'!$B$1:$J$45</definedName>
    <definedName name="CLIENTES">'CLIENTES'!$B$2:$M$201</definedName>
    <definedName name="COTIZADO" comment="VALORES COTIZADOS A PROVEEDORES">'COTIZACION'!$K$10:$R$40</definedName>
    <definedName name="_xlnm.Print_Titles" localSheetId="0">'COTIZACION'!$1:$10</definedName>
    <definedName name="VENTAFINAL" comment="PRECIO OFERTADO A CLIENTE">'COTIZACION'!$R$11:$R$40</definedName>
    <definedName name="Z_E08BD4BD_63D8_41E6_9AED_1C81DE76C4C8_.wvu.PrintArea" localSheetId="0" hidden="1">'COTIZACION'!$B$1:$J$45</definedName>
  </definedNames>
  <calcPr fullCalcOnLoad="1"/>
</workbook>
</file>

<file path=xl/sharedStrings.xml><?xml version="1.0" encoding="utf-8"?>
<sst xmlns="http://schemas.openxmlformats.org/spreadsheetml/2006/main" count="1165" uniqueCount="787">
  <si>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</si>
  <si>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</si>
  <si>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</si>
  <si>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</si>
  <si>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</si>
  <si>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</si>
  <si>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</si>
  <si>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</si>
  <si>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</si>
  <si>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</si>
  <si>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</si>
  <si>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</si>
  <si>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</si>
  <si>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</si>
  <si>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</si>
  <si>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</si>
  <si>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</si>
  <si>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</si>
  <si>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</si>
  <si>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</si>
  <si>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</si>
  <si>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</si>
  <si>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</si>
  <si>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</si>
  <si>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</si>
  <si>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</si>
  <si>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</si>
  <si>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</si>
  <si>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</si>
  <si>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</si>
  <si>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</si>
  <si>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</si>
  <si>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</si>
  <si>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</si>
  <si>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</si>
  <si>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</si>
  <si>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</si>
  <si>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</si>
  <si>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</si>
  <si>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</si>
  <si>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</si>
  <si>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</si>
  <si>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</si>
  <si>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</si>
  <si>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</si>
  <si>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</si>
  <si>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</si>
  <si>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</si>
  <si>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</si>
  <si>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</si>
  <si>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</si>
  <si>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</si>
  <si>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</si>
  <si>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</si>
  <si>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</si>
  <si>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</si>
  <si>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</si>
  <si>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</si>
  <si>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</si>
  <si>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</si>
  <si>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</si>
  <si>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</si>
  <si>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</si>
  <si>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</si>
  <si>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</si>
  <si>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</si>
  <si>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</si>
  <si>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</si>
  <si>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</si>
  <si>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</si>
  <si>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</si>
  <si>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</si>
  <si>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</si>
  <si>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</si>
  <si>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</si>
  <si>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</si>
  <si>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</si>
  <si>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</si>
  <si>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</si>
  <si>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</si>
  <si>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</si>
  <si>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</si>
  <si>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</si>
  <si>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</si>
  <si>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</si>
  <si>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</si>
  <si>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</si>
  <si>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</si>
  <si>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</si>
  <si>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</si>
  <si>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</si>
  <si>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</si>
  <si>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</si>
  <si>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</si>
  <si>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</si>
  <si>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</si>
  <si>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</si>
  <si>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</si>
  <si>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</si>
  <si>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</si>
  <si>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</si>
  <si>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</si>
  <si>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</si>
  <si>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</si>
  <si>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</si>
  <si>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</si>
  <si>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</si>
  <si>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</si>
  <si>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</si>
  <si>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</si>
  <si>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</si>
  <si>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</si>
  <si>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</si>
  <si>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</si>
  <si>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</si>
  <si>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</si>
  <si>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</si>
  <si>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</si>
  <si>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</si>
  <si>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</si>
  <si>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</si>
  <si>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</si>
  <si>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</si>
  <si>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</si>
  <si>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</si>
  <si>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</si>
  <si>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</si>
  <si>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</si>
  <si>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</si>
  <si>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</si>
  <si>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</si>
  <si>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</si>
  <si>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</si>
  <si>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</si>
  <si>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</si>
  <si>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</si>
  <si>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</si>
  <si>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</si>
  <si>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</si>
  <si>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</si>
  <si>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</si>
  <si>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</si>
  <si>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</si>
  <si>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</si>
  <si>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</si>
  <si>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</si>
  <si>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</si>
  <si>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</si>
  <si>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</si>
  <si>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</si>
  <si>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</si>
  <si>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</si>
  <si>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</si>
  <si>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</si>
  <si>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</si>
  <si>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</si>
  <si>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</si>
  <si>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</si>
  <si>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</si>
  <si>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</si>
  <si>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</si>
  <si>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</si>
  <si>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</si>
  <si>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</si>
  <si>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</si>
  <si>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</si>
  <si>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</si>
  <si>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</si>
  <si>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</si>
  <si>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</si>
  <si>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</si>
  <si>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</si>
  <si>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</si>
  <si>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</si>
  <si>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</si>
  <si>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</si>
  <si>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</si>
  <si>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</si>
  <si>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</si>
  <si>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</si>
  <si>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</si>
  <si>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</si>
  <si>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</si>
  <si>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</si>
  <si>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</si>
  <si>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</si>
  <si>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</si>
  <si>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</si>
  <si>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</si>
  <si>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</si>
  <si>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</si>
  <si>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</si>
  <si>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</si>
  <si>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</si>
  <si>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</si>
  <si>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</si>
  <si>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</si>
  <si>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</si>
  <si>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</si>
  <si>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</si>
  <si>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</si>
  <si>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</si>
  <si>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</si>
  <si>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</si>
  <si>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</si>
  <si>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</si>
  <si>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</si>
  <si>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</si>
  <si>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</si>
  <si>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</si>
  <si>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</si>
  <si>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</si>
  <si>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</si>
  <si>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</si>
  <si>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</si>
  <si>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</si>
  <si>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</si>
  <si>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</si>
  <si>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</si>
  <si>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</si>
  <si>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</si>
  <si>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</si>
  <si>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</si>
  <si>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</si>
  <si>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</si>
  <si>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</si>
  <si>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</si>
  <si>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</si>
  <si>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</si>
  <si>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</si>
  <si>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</si>
  <si>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</si>
  <si>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</si>
  <si>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</si>
  <si>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</si>
  <si>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</si>
  <si>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</si>
  <si>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</si>
  <si>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</si>
  <si>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</si>
  <si>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</si>
  <si>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</si>
  <si>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</si>
  <si>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</si>
  <si>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</si>
  <si>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</si>
  <si>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</si>
  <si>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</si>
  <si>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</si>
  <si>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</si>
  <si>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</si>
  <si>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</si>
  <si>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</si>
  <si>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</si>
  <si>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</si>
  <si>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</si>
  <si>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</si>
  <si>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</si>
  <si>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</si>
  <si>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</si>
  <si>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</si>
  <si>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</si>
  <si>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</si>
  <si>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</si>
  <si>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</si>
  <si>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</si>
  <si>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</si>
  <si>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</si>
  <si>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</si>
  <si>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</si>
  <si>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</si>
  <si>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</si>
  <si>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</si>
  <si>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</si>
  <si>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</si>
  <si>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</si>
  <si>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</si>
  <si>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</si>
  <si>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</si>
  <si>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</si>
  <si>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</si>
  <si>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</si>
  <si>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</si>
  <si>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</si>
  <si>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</si>
  <si>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</si>
  <si>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</si>
  <si>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</si>
  <si>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</si>
  <si>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</si>
  <si>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</si>
  <si>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</si>
  <si>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</si>
  <si>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</si>
  <si>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</si>
  <si>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</si>
  <si>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</si>
  <si>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</si>
  <si>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</si>
  <si>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</si>
  <si>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</si>
  <si>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</si>
  <si>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</si>
  <si>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</si>
  <si>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</si>
  <si>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</si>
  <si>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</si>
  <si>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</si>
  <si>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</si>
  <si>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</si>
  <si>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</si>
  <si>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</si>
  <si>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</si>
  <si>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</si>
  <si>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</si>
  <si>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</si>
  <si>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</si>
  <si>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</si>
  <si>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</si>
  <si>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</si>
  <si>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</si>
  <si>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</si>
  <si>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</si>
  <si>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</si>
  <si>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</si>
  <si>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</si>
  <si>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</si>
  <si>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</si>
  <si>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</si>
  <si>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</si>
  <si>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</si>
  <si>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</si>
  <si>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</si>
  <si>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</si>
  <si>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</si>
  <si>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</si>
  <si>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</si>
  <si>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</si>
  <si>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</si>
  <si>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</si>
  <si>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</si>
  <si>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</si>
  <si>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</si>
  <si>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</si>
  <si>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</si>
  <si>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</si>
  <si>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</si>
  <si>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</si>
  <si>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</si>
  <si>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</si>
  <si>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</si>
  <si>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</si>
  <si>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</si>
  <si>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</si>
  <si>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</si>
  <si>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</si>
  <si>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</si>
  <si>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</si>
  <si>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</si>
  <si>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</si>
  <si>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</si>
  <si>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</si>
  <si>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</si>
  <si>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</si>
  <si>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</si>
  <si>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</si>
  <si>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</si>
  <si>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</si>
  <si>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</si>
  <si>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</si>
  <si>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</si>
  <si>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</si>
  <si>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</si>
  <si>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</si>
  <si>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</si>
  <si>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</si>
  <si>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</si>
  <si>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</si>
  <si>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</si>
  <si>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</si>
  <si>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</si>
  <si>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</si>
  <si>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</si>
  <si>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</si>
  <si>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</si>
  <si>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</si>
  <si>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</si>
  <si>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</si>
  <si>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</si>
  <si>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</si>
  <si>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</si>
  <si>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</si>
  <si>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</si>
  <si>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</si>
  <si>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</si>
  <si>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</si>
  <si>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</si>
  <si>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</si>
  <si>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</si>
  <si>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</si>
  <si>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</si>
  <si>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</si>
  <si>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</si>
  <si>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</si>
  <si>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</si>
  <si>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</si>
  <si>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</si>
  <si>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</si>
  <si>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</si>
  <si>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</si>
  <si>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</si>
  <si>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</si>
  <si>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</si>
  <si>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</si>
  <si>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</si>
  <si>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</si>
  <si>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</si>
  <si>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</si>
  <si>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</si>
  <si>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</si>
  <si>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</si>
  <si>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</si>
  <si>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</si>
  <si>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</si>
  <si>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</si>
  <si>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</si>
  <si>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</si>
  <si>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</si>
  <si>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</si>
  <si>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</si>
  <si>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</si>
  <si>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</si>
  <si>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</si>
  <si>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</si>
  <si>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</si>
  <si>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</si>
  <si>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</si>
  <si>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</si>
  <si>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</si>
  <si>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</si>
  <si>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</si>
  <si>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</si>
  <si>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</si>
  <si>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</si>
  <si>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</si>
  <si>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</si>
  <si>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</si>
  <si>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</si>
  <si>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</si>
  <si>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</si>
  <si>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</si>
  <si>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</si>
  <si>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</si>
  <si>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</si>
  <si>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</si>
  <si>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</si>
  <si>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</si>
  <si>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</si>
  <si>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</si>
  <si>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</si>
  <si>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</si>
  <si>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</si>
  <si>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</si>
  <si>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</si>
  <si>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</si>
  <si>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</si>
  <si>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</si>
  <si>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</si>
  <si>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</si>
  <si>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</si>
  <si>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</si>
  <si>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</si>
  <si>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</si>
  <si>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</si>
  <si>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</si>
  <si>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</si>
  <si>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</si>
  <si>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</si>
  <si>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</si>
  <si>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</si>
  <si>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</si>
  <si>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</si>
  <si>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</si>
  <si>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</si>
  <si>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</si>
  <si>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</si>
  <si>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</si>
  <si>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</si>
  <si>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</si>
  <si>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</si>
  <si>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</si>
  <si>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</si>
  <si>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</si>
  <si>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</si>
  <si>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</si>
  <si>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</si>
  <si>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</si>
  <si>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</si>
  <si>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</si>
  <si>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</si>
  <si>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</si>
  <si>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</si>
  <si>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</si>
  <si>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</si>
  <si>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</si>
  <si>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</si>
  <si>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</si>
  <si>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</si>
  <si>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</si>
  <si>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</si>
  <si>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</si>
  <si>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</si>
  <si>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</si>
  <si>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</si>
  <si>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</si>
  <si>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</si>
  <si>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</si>
  <si>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</si>
  <si>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</si>
  <si>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</si>
  <si>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</si>
  <si>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</si>
  <si>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</si>
  <si>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</si>
  <si>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</si>
  <si>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</si>
  <si>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02-441 4111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</si>
  <si>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</si>
  <si>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</si>
  <si>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</si>
  <si>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</si>
  <si>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</si>
  <si>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</si>
  <si>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</si>
  <si>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</si>
  <si>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</si>
  <si>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</si>
  <si>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</si>
  <si>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</si>
  <si>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</si>
  <si>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</si>
  <si>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</si>
  <si>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</si>
  <si>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</si>
  <si>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</si>
  <si>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</si>
  <si>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</si>
  <si>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</si>
  <si>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</si>
  <si>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</si>
  <si>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</si>
  <si>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</si>
  <si>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</si>
  <si>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</si>
  <si>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</si>
  <si>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</si>
  <si>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</si>
  <si>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</si>
  <si>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</si>
  <si>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</si>
  <si>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</si>
  <si>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</si>
  <si>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</si>
  <si>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</si>
  <si>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</si>
  <si>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</si>
  <si>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</si>
  <si>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</si>
  <si>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</si>
  <si>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</si>
  <si>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</si>
  <si>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</si>
  <si>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</si>
  <si>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</si>
  <si>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</si>
  <si>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</si>
  <si>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</si>
  <si>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iNGENIERIA INDUSTRIAL SAME LTDA</t>
  </si>
  <si>
    <t>INGENIERIA</t>
  </si>
  <si>
    <t>78.038.140-K</t>
  </si>
  <si>
    <t>AV HOLANDA N° 3857</t>
  </si>
  <si>
    <t>ÑUÑOA</t>
  </si>
  <si>
    <t>Ambar Zuñiga</t>
  </si>
  <si>
    <t>60 dias</t>
  </si>
  <si>
    <t>Giovanna Zúñiga</t>
  </si>
  <si>
    <t>WATTS   S.A</t>
  </si>
  <si>
    <t>Industria aiimentos</t>
  </si>
  <si>
    <t>Av. José Pedro Alessandri # 10501</t>
  </si>
  <si>
    <t>crivera</t>
  </si>
  <si>
    <t>OSORNO</t>
  </si>
  <si>
    <t>64-647939</t>
  </si>
  <si>
    <t>INDUSTRIA  ALIMENTOS</t>
  </si>
  <si>
    <t>HUMBERTO</t>
  </si>
  <si>
    <t>ALLEN</t>
  </si>
  <si>
    <t>Artículo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</si>
  <si>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</si>
  <si>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</si>
  <si>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</si>
  <si>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</si>
  <si>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</si>
  <si>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</si>
  <si>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</si>
  <si>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</si>
  <si>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</si>
  <si>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</si>
  <si>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</si>
  <si>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</si>
  <si>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Total general</t>
  </si>
  <si>
    <t>Mensual</t>
  </si>
  <si>
    <t>Semestral</t>
  </si>
  <si>
    <t>Cantidad</t>
  </si>
  <si>
    <t>PRECIO</t>
  </si>
  <si>
    <t xml:space="preserve">DESCRIPCION </t>
  </si>
  <si>
    <t>CANTIDAD</t>
  </si>
  <si>
    <t>tubotec</t>
  </si>
  <si>
    <t>danus</t>
  </si>
  <si>
    <t>TAYLOR</t>
  </si>
  <si>
    <t>G2530498</t>
  </si>
  <si>
    <t>TUBOTRANSPARENTEDIAMETRO6MM</t>
  </si>
  <si>
    <t>ABRAZADERA CREMALL 1/2"</t>
  </si>
  <si>
    <t>G2530090</t>
  </si>
  <si>
    <t>CONECTORRAPIDOCODO1/8"-6mm</t>
  </si>
  <si>
    <t>ABRAZADERA CREMALL 2"</t>
  </si>
  <si>
    <t>G2530300</t>
  </si>
  <si>
    <t>TUBOPOLIURETANO8X6mm</t>
  </si>
  <si>
    <t>ABRAZADERA CREMALL 3"</t>
  </si>
  <si>
    <t>G2530195</t>
  </si>
  <si>
    <t>TUBOPOLIURETANO6x4mm</t>
  </si>
  <si>
    <t>ABRAZADERA CREMALL 3/4"</t>
  </si>
  <si>
    <t>G2530606</t>
  </si>
  <si>
    <t>METROSTUBODETEFLONDE8mm</t>
  </si>
  <si>
    <t>CODO PLAST 10X1/4"</t>
  </si>
  <si>
    <t>G2530537</t>
  </si>
  <si>
    <t>TUBOPOLIETILENO10mmBLANCO</t>
  </si>
  <si>
    <t>CODO PLAST 10X3/8"</t>
  </si>
  <si>
    <t>G1614125</t>
  </si>
  <si>
    <t>CONECTORREC.QS.1/8X6MM.(L)</t>
  </si>
  <si>
    <t>CODO PLAST 12 X1/2"</t>
  </si>
  <si>
    <t>G1286290</t>
  </si>
  <si>
    <t>CONECTS.RECTORAPIDOQS1/8X8</t>
  </si>
  <si>
    <t>CODO PLAST 12X1/4"</t>
  </si>
  <si>
    <t>G1286230</t>
  </si>
  <si>
    <t>ABRAZADERAT.CREMALLERA3/4"</t>
  </si>
  <si>
    <t>CODO PLAST 6X1/4"</t>
  </si>
  <si>
    <t>G2530315</t>
  </si>
  <si>
    <t>UNIONRAPIDATUBOIGUAL6mm</t>
  </si>
  <si>
    <t>CODO PLAST 6X1/8"</t>
  </si>
  <si>
    <t>G2530068</t>
  </si>
  <si>
    <t>CONECTORRECTO1/8"A6HILOI</t>
  </si>
  <si>
    <t>CODO PLAST 8X1/4"</t>
  </si>
  <si>
    <t>G1612094</t>
  </si>
  <si>
    <t>CONECTRAPIDOTEEDE6MM</t>
  </si>
  <si>
    <t>CONECTOR PLAS RECTO 4XM5</t>
  </si>
  <si>
    <t>G1614100</t>
  </si>
  <si>
    <t>CONECT.RAP.RTO.QS-1/4*8R1/4*8</t>
  </si>
  <si>
    <t>CONECTOR PLAS RECTO 6X1/4</t>
  </si>
  <si>
    <t>G2530305</t>
  </si>
  <si>
    <t>TUBOPOLIURETANODE10x8MM.</t>
  </si>
  <si>
    <t>CONECTOR PLAST RECTO 10X1/4</t>
  </si>
  <si>
    <t>G1614120</t>
  </si>
  <si>
    <t>CONEC.RAP.RTO.UNIONTUBO-T.8</t>
  </si>
  <si>
    <t>CONECTOR PLAST RECTO 6X1/8</t>
  </si>
  <si>
    <t>G2530302</t>
  </si>
  <si>
    <t>TUBOPOLIAMIDABLANCO8mm</t>
  </si>
  <si>
    <t>CONECTOR PLAST RECTO 6X1/8 HEMBRA</t>
  </si>
  <si>
    <t>G2530312</t>
  </si>
  <si>
    <t>REGULADORVELOCIDADD6mm</t>
  </si>
  <si>
    <t>CONECTOR PLAST RECTO 6X1/8"</t>
  </si>
  <si>
    <t>G1286260</t>
  </si>
  <si>
    <t>ABRAZADERATIPOCREMALLERA2"</t>
  </si>
  <si>
    <t>CONECTOR PLAST RECTO 8X1/8</t>
  </si>
  <si>
    <t>G2530306</t>
  </si>
  <si>
    <t>TUBOPOLIURETANODE12x10MM.</t>
  </si>
  <si>
    <t>CONECTOR PLAST RECTO 8X174</t>
  </si>
  <si>
    <t>G1612100</t>
  </si>
  <si>
    <t>CONECTRECTOTEEDE8MM</t>
  </si>
  <si>
    <t>CONECTOR PLAST RED 10- 12 MM</t>
  </si>
  <si>
    <t>G2530299</t>
  </si>
  <si>
    <t>TUBOPOLIAMIDA4mm</t>
  </si>
  <si>
    <t>CONECTOR PLAST RED 10- 8 MM</t>
  </si>
  <si>
    <t>G1614135</t>
  </si>
  <si>
    <t>CONECTORESRECTOSQSL-1/4"X6</t>
  </si>
  <si>
    <t>CONECTOR PLAST RED 12- 8 MM</t>
  </si>
  <si>
    <t>G1614130</t>
  </si>
  <si>
    <t>CONECTORESCURVOSQSL-1/4"X6</t>
  </si>
  <si>
    <t>CONECTOR PLAST RED 8- 6 MM</t>
  </si>
  <si>
    <t>G1286270</t>
  </si>
  <si>
    <t>ABRAZADERATIPOCREMALLERA3"</t>
  </si>
  <si>
    <t>POLIETILENO  BLANCO 10 MM</t>
  </si>
  <si>
    <t>G1612082</t>
  </si>
  <si>
    <t>CONECTRAP.REDUC.TUBO6-8HMM</t>
  </si>
  <si>
    <t>POLIETILENO BLANCO 6 MM</t>
  </si>
  <si>
    <t>G2530476</t>
  </si>
  <si>
    <t>TUBOTEFLON10mmLEPFA-10mm</t>
  </si>
  <si>
    <t>POLIURETANO  10 MM</t>
  </si>
  <si>
    <t>G3399176</t>
  </si>
  <si>
    <t>BOQUILLASDEDOSIFICACIÓNCONV</t>
  </si>
  <si>
    <t>POLIURETANO  8 MM AZUL</t>
  </si>
  <si>
    <t>G1612092</t>
  </si>
  <si>
    <t>CONECTRAPIDOTEEDE10/MM</t>
  </si>
  <si>
    <t>POLIURETANO 12 MM AZUL</t>
  </si>
  <si>
    <t>G1614110</t>
  </si>
  <si>
    <t>CONEC.RAP.RTO.UNIONTUBO-T.10</t>
  </si>
  <si>
    <t>POLIURETANO 4 MM AZUL</t>
  </si>
  <si>
    <t>G2530036</t>
  </si>
  <si>
    <t>CONECTORRAPIDORECTOM5-4mm</t>
  </si>
  <si>
    <t>REGULADOR DE FLUJO LINEA 6 MM</t>
  </si>
  <si>
    <t>G1612084</t>
  </si>
  <si>
    <t>CONECTRAP.REDUC.TUBO8-10H</t>
  </si>
  <si>
    <t>REGULADOR DE FLUJO ANGULAR 6X1/4"</t>
  </si>
  <si>
    <t>G2530314</t>
  </si>
  <si>
    <t>REGULADORCAUDALG1/8"D6BSP</t>
  </si>
  <si>
    <t>REGULADOR DE FLUJO ANGULAR 6X1/8"</t>
  </si>
  <si>
    <t>G1612074</t>
  </si>
  <si>
    <t>CONECTRAP.CODO1/4"X8/MM</t>
  </si>
  <si>
    <t>REGULADOR DE FLUJO ANGULAR 8X1/8"</t>
  </si>
  <si>
    <t>G2530316</t>
  </si>
  <si>
    <t>REGULADORCAUDALG1/8"D8BSP</t>
  </si>
  <si>
    <t>REGULADOR FLUJO LINEA 8 MM</t>
  </si>
  <si>
    <t>G2530318</t>
  </si>
  <si>
    <t>REGULADORBANJOD6MALE1/4"</t>
  </si>
  <si>
    <t xml:space="preserve">TUBO NYLON BLANCO DE 8 MM </t>
  </si>
  <si>
    <t>G1612076</t>
  </si>
  <si>
    <t>CONECTRAP.CODO1/4"X10/MM</t>
  </si>
  <si>
    <t>TUBO NYLON DE 10 MM</t>
  </si>
  <si>
    <t>G1614095</t>
  </si>
  <si>
    <t>CONEC.RAP.RTO.QS1/4*10R1/4*10</t>
  </si>
  <si>
    <t>TUBO NYLON DE 14 MM</t>
  </si>
  <si>
    <t>G2535007</t>
  </si>
  <si>
    <t>MANGUERANYLON(TUBO)DE2X4</t>
  </si>
  <si>
    <t>TUBO NYLON DE 4 MM</t>
  </si>
  <si>
    <t>6 MM</t>
  </si>
  <si>
    <t>G1612080</t>
  </si>
  <si>
    <t>CONECTRAP.CODO3/8"X10/MM</t>
  </si>
  <si>
    <t>G2530083</t>
  </si>
  <si>
    <t>CONECTORRAPIDOCODO1/4"-12mm</t>
  </si>
  <si>
    <t>TUBO TEFLÓN DE 10 MM</t>
  </si>
  <si>
    <t>G2530102</t>
  </si>
  <si>
    <t>CONECTORREDUCCIONRAPIDO8-12</t>
  </si>
  <si>
    <t>TUBO TEFLÓN DE 12 MM</t>
  </si>
  <si>
    <t>G2530433</t>
  </si>
  <si>
    <t>TUBOPOLIAMIDADIAM.14MM.</t>
  </si>
  <si>
    <t>TUBO TEFLÓN DE 8 MM</t>
  </si>
  <si>
    <t>G2530110</t>
  </si>
  <si>
    <t>CONECTORREDUCTORRAPIDO10-12</t>
  </si>
  <si>
    <t>UNION PLAS TUBO 8 MM</t>
  </si>
  <si>
    <t>G2530452</t>
  </si>
  <si>
    <t>CONECTORCODO1/2"-12mm</t>
  </si>
  <si>
    <t>UNION PLAST TUBO 6 MM</t>
  </si>
  <si>
    <t>G1286220</t>
  </si>
  <si>
    <t>ABRAZADERAT.CREMALLERA1/2"</t>
  </si>
  <si>
    <t>UNION PLASTTUBO 10 MM</t>
  </si>
  <si>
    <t>G1614080</t>
  </si>
  <si>
    <t>CONECT.RAP.LQSL-1/8*6R1/8*6</t>
  </si>
  <si>
    <t>UNION TEE DE 10 MM</t>
  </si>
  <si>
    <t>G2530313</t>
  </si>
  <si>
    <t>REGULADORVELOCIDADD8mm</t>
  </si>
  <si>
    <t>UNION TEE DE 12 MM</t>
  </si>
  <si>
    <t>G2530535</t>
  </si>
  <si>
    <t>TUBOPOLIAMIDA10mmBLANCO</t>
  </si>
  <si>
    <t>UNION TEE DE 6 MM</t>
  </si>
  <si>
    <t>G2530292</t>
  </si>
  <si>
    <t>TEERAPIDAIGUAL12</t>
  </si>
  <si>
    <t>UNION TEE DE 8 MM</t>
  </si>
  <si>
    <t>G2530477</t>
  </si>
  <si>
    <t>TUBOTEFLON12mmLEPFA-12MM</t>
  </si>
  <si>
    <t>CODO PLASTICO 6X1/8"</t>
  </si>
  <si>
    <t>POLIURETANO  BLANCO 8 MM</t>
  </si>
  <si>
    <t>POLIURETANO  BLANCO 4 MM</t>
  </si>
  <si>
    <t>CONECTOR RECTO 6X1/8</t>
  </si>
  <si>
    <t>CONECTOR PLAST RECTO 8X174"</t>
  </si>
  <si>
    <t>NYLON DE 8 MM BLANCO</t>
  </si>
  <si>
    <t>REGULADOR DE FLUJO 6 MM</t>
  </si>
  <si>
    <t>POLIURETANO DE 12 MM</t>
  </si>
  <si>
    <t>CONECTOR PLAS DE 6X1/4</t>
  </si>
  <si>
    <t>CODO PLASTICO 6X1/4"</t>
  </si>
  <si>
    <t>UNION PLASTTUBO 4 MM</t>
  </si>
  <si>
    <t>REGULADOR DE FLUJO 6X1/8"</t>
  </si>
  <si>
    <t>REGULADOR DE FLUJO 8X1/8"</t>
  </si>
  <si>
    <t>REGULADOR DE FLUJO 6X1/4"</t>
  </si>
  <si>
    <t>CONECTOR PLAST 10X1/4</t>
  </si>
  <si>
    <t>CODO PLAST DE 12 X1/2"</t>
  </si>
  <si>
    <t>ABRAZADERA CREMALLERA 1/2"</t>
  </si>
  <si>
    <t>CONECTOR RECTO 6X1/8"</t>
  </si>
  <si>
    <t>REGULADOR FLUJO 8 MM</t>
  </si>
  <si>
    <t>BUSHING INOX 1X3/4</t>
  </si>
  <si>
    <t>BUSHING INOX 3/4X1/2"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</si>
</sst>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#,##0.0"/>
    <numFmt numFmtId="173" formatCode="&quot;$&quot;\ #,##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7"/>
      <color indexed="8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8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7" fillId="33" borderId="23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 horizontal="center"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7" xfId="0" applyFont="1" applyFill="1" applyBorder="1" applyAlignment="1" applyProtection="1">
      <alignment horizontal="right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28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29" xfId="0" applyNumberFormat="1" applyFont="1" applyFill="1" applyBorder="1" applyAlignment="1" applyProtection="1">
      <alignment horizontal="center" vertical="center"/>
      <protection locked="0"/>
    </xf>
    <xf numFmtId="1" fontId="7" fillId="33" borderId="30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0" fontId="7" fillId="33" borderId="31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23" xfId="0" applyFont="1" applyFill="1" applyBorder="1" applyAlignment="1" applyProtection="1">
      <alignment horizontal="right" vertical="center"/>
      <protection locked="0"/>
    </xf>
    <xf numFmtId="0" fontId="7" fillId="33" borderId="33" xfId="0" applyFont="1" applyFill="1" applyBorder="1" applyAlignment="1" applyProtection="1">
      <alignment horizontal="right"/>
      <protection locked="0"/>
    </xf>
    <xf numFmtId="1" fontId="7" fillId="33" borderId="34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25" xfId="0" applyNumberFormat="1" applyFont="1" applyFill="1" applyBorder="1" applyAlignment="1" applyProtection="1">
      <alignment horizontal="center"/>
      <protection/>
    </xf>
    <xf numFmtId="166" fontId="7" fillId="33" borderId="35" xfId="0" applyNumberFormat="1" applyFont="1" applyFill="1" applyBorder="1" applyAlignment="1" applyProtection="1">
      <alignment horizontal="center"/>
      <protection/>
    </xf>
    <xf numFmtId="0" fontId="39" fillId="0" borderId="0" xfId="45" applyAlignment="1">
      <alignment/>
    </xf>
    <xf numFmtId="0" fontId="11" fillId="33" borderId="25" xfId="0" applyNumberFormat="1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23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166" fontId="51" fillId="33" borderId="12" xfId="0" applyNumberFormat="1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166" fontId="51" fillId="0" borderId="0" xfId="0" applyNumberFormat="1" applyFont="1" applyFill="1" applyBorder="1" applyAlignment="1" applyProtection="1">
      <alignment/>
      <protection/>
    </xf>
    <xf numFmtId="0" fontId="51" fillId="33" borderId="15" xfId="45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164" fontId="51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3" xfId="0" applyFont="1" applyFill="1" applyBorder="1" applyAlignment="1" applyProtection="1">
      <alignment/>
      <protection locked="0"/>
    </xf>
    <xf numFmtId="0" fontId="51" fillId="33" borderId="23" xfId="0" applyFont="1" applyFill="1" applyBorder="1" applyAlignment="1" applyProtection="1">
      <alignment/>
      <protection locked="0"/>
    </xf>
    <xf numFmtId="0" fontId="50" fillId="0" borderId="36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0" fillId="0" borderId="37" xfId="0" applyFont="1" applyBorder="1" applyAlignment="1" applyProtection="1">
      <alignment horizont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33" borderId="36" xfId="0" applyNumberFormat="1" applyFont="1" applyFill="1" applyBorder="1" applyAlignment="1" applyProtection="1">
      <alignment horizontal="center"/>
      <protection locked="0"/>
    </xf>
    <xf numFmtId="0" fontId="50" fillId="33" borderId="36" xfId="0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 horizontal="center"/>
      <protection locked="0"/>
    </xf>
    <xf numFmtId="166" fontId="50" fillId="33" borderId="25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 applyProtection="1">
      <alignment/>
      <protection locked="0"/>
    </xf>
    <xf numFmtId="164" fontId="51" fillId="33" borderId="15" xfId="0" applyNumberFormat="1" applyFont="1" applyFill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/>
      <protection locked="0"/>
    </xf>
    <xf numFmtId="166" fontId="50" fillId="33" borderId="11" xfId="0" applyNumberFormat="1" applyFont="1" applyFill="1" applyBorder="1" applyAlignment="1" applyProtection="1">
      <alignment horizontal="center"/>
      <protection locked="0"/>
    </xf>
    <xf numFmtId="166" fontId="50" fillId="33" borderId="0" xfId="0" applyNumberFormat="1" applyFont="1" applyFill="1" applyBorder="1" applyAlignment="1" applyProtection="1">
      <alignment horizontal="center"/>
      <protection locked="0"/>
    </xf>
    <xf numFmtId="166" fontId="7" fillId="33" borderId="0" xfId="0" applyNumberFormat="1" applyFont="1" applyFill="1" applyBorder="1" applyAlignment="1" applyProtection="1">
      <alignment horizontal="center"/>
      <protection locked="0"/>
    </xf>
    <xf numFmtId="166" fontId="7" fillId="33" borderId="23" xfId="0" applyNumberFormat="1" applyFont="1" applyFill="1" applyBorder="1" applyAlignment="1" applyProtection="1">
      <alignment horizontal="center"/>
      <protection locked="0"/>
    </xf>
    <xf numFmtId="0" fontId="8" fillId="33" borderId="14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righ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50" fillId="33" borderId="25" xfId="0" applyNumberFormat="1" applyFont="1" applyFill="1" applyBorder="1" applyAlignment="1" applyProtection="1">
      <alignment horizontal="center"/>
      <protection locked="0"/>
    </xf>
    <xf numFmtId="0" fontId="0" fillId="34" borderId="38" xfId="0" applyFill="1" applyBorder="1" applyAlignment="1">
      <alignment horizontal="center"/>
    </xf>
    <xf numFmtId="0" fontId="0" fillId="34" borderId="38" xfId="0" applyFill="1" applyBorder="1" applyAlignment="1">
      <alignment/>
    </xf>
    <xf numFmtId="172" fontId="0" fillId="34" borderId="38" xfId="0" applyNumberForma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29" xfId="0" applyFill="1" applyBorder="1" applyAlignment="1">
      <alignment/>
    </xf>
    <xf numFmtId="3" fontId="0" fillId="34" borderId="29" xfId="0" applyNumberForma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0" borderId="40" xfId="0" applyBorder="1" applyAlignment="1">
      <alignment/>
    </xf>
    <xf numFmtId="172" fontId="0" fillId="0" borderId="40" xfId="0" applyNumberFormat="1" applyBorder="1" applyAlignment="1">
      <alignment/>
    </xf>
    <xf numFmtId="173" fontId="0" fillId="35" borderId="4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9" fillId="33" borderId="0" xfId="0" applyFont="1" applyFill="1" applyBorder="1" applyAlignment="1" applyProtection="1">
      <alignment/>
      <protection locked="0"/>
    </xf>
    <xf numFmtId="0" fontId="9" fillId="33" borderId="35" xfId="0" applyFont="1" applyFill="1" applyBorder="1" applyAlignment="1" applyProtection="1">
      <alignment horizontal="center"/>
      <protection locked="0"/>
    </xf>
    <xf numFmtId="1" fontId="50" fillId="33" borderId="36" xfId="0" applyNumberFormat="1" applyFont="1" applyFill="1" applyBorder="1" applyAlignment="1" applyProtection="1">
      <alignment horizontal="center"/>
      <protection locked="0"/>
    </xf>
    <xf numFmtId="1" fontId="50" fillId="33" borderId="25" xfId="0" applyNumberFormat="1" applyFont="1" applyFill="1" applyBorder="1" applyAlignment="1" applyProtection="1">
      <alignment horizontal="center"/>
      <protection locked="0"/>
    </xf>
    <xf numFmtId="0" fontId="50" fillId="0" borderId="41" xfId="0" applyFont="1" applyBorder="1" applyAlignment="1" applyProtection="1">
      <alignment horizontal="center"/>
      <protection locked="0"/>
    </xf>
    <xf numFmtId="0" fontId="50" fillId="0" borderId="42" xfId="0" applyFont="1" applyBorder="1" applyAlignment="1" applyProtection="1">
      <alignment/>
      <protection locked="0"/>
    </xf>
    <xf numFmtId="0" fontId="50" fillId="0" borderId="43" xfId="0" applyFont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left"/>
      <protection locked="0"/>
    </xf>
    <xf numFmtId="0" fontId="52" fillId="0" borderId="11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66" fontId="51" fillId="33" borderId="0" xfId="0" applyNumberFormat="1" applyFont="1" applyFill="1" applyBorder="1" applyAlignment="1" applyProtection="1">
      <alignment horizontal="left"/>
      <protection/>
    </xf>
    <xf numFmtId="166" fontId="51" fillId="33" borderId="15" xfId="0" applyNumberFormat="1" applyFont="1" applyFill="1" applyBorder="1" applyAlignment="1" applyProtection="1">
      <alignment horizontal="left"/>
      <protection/>
    </xf>
    <xf numFmtId="0" fontId="53" fillId="33" borderId="25" xfId="0" applyNumberFormat="1" applyFont="1" applyFill="1" applyBorder="1" applyAlignment="1" applyProtection="1">
      <alignment horizontal="center"/>
      <protection locked="0"/>
    </xf>
    <xf numFmtId="0" fontId="6" fillId="36" borderId="0" xfId="0" applyFont="1" applyFill="1" applyAlignment="1" applyProtection="1">
      <alignment/>
      <protection locked="0"/>
    </xf>
    <xf numFmtId="1" fontId="6" fillId="36" borderId="0" xfId="0" applyNumberFormat="1" applyFont="1" applyFill="1" applyAlignment="1" applyProtection="1">
      <alignment/>
      <protection locked="0"/>
    </xf>
    <xf numFmtId="3" fontId="50" fillId="33" borderId="11" xfId="0" applyNumberFormat="1" applyFont="1" applyFill="1" applyBorder="1" applyAlignment="1" applyProtection="1">
      <alignment/>
      <protection locked="0"/>
    </xf>
    <xf numFmtId="3" fontId="50" fillId="33" borderId="0" xfId="0" applyNumberFormat="1" applyFont="1" applyFill="1" applyBorder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45"/>
  <sheetViews>
    <sheetView tabSelected="1" zoomScalePageLayoutView="0" workbookViewId="0" topLeftCell="B1">
      <selection activeCell="M13" sqref="M1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1">
        <v>2537</v>
      </c>
      <c r="K2" s="7"/>
      <c r="L2" s="7"/>
    </row>
    <row r="3" spans="2:12" ht="7.5" customHeight="1" thickBot="1">
      <c r="B3" s="14"/>
      <c r="C3" s="15"/>
      <c r="D3" s="33"/>
      <c r="E3" s="15"/>
      <c r="F3" s="16"/>
      <c r="G3" s="17"/>
      <c r="H3" s="17"/>
      <c r="I3" s="18"/>
      <c r="J3" s="19"/>
      <c r="K3" s="7"/>
      <c r="L3" s="7"/>
    </row>
    <row r="4" spans="2:11" ht="15">
      <c r="B4" s="69" t="s">
        <v>6</v>
      </c>
      <c r="C4" s="70"/>
      <c r="D4" s="71" t="s">
        <v>525</v>
      </c>
      <c r="E4" s="70" t="s">
        <v>12</v>
      </c>
      <c r="F4" s="72"/>
      <c r="G4" s="72"/>
      <c r="H4" s="73"/>
      <c r="I4" s="70" t="s">
        <v>9</v>
      </c>
      <c r="J4" s="74" t="s">
        <v>590</v>
      </c>
      <c r="K4" s="20"/>
    </row>
    <row r="5" spans="2:11" ht="15">
      <c r="B5" s="75"/>
      <c r="C5" s="76"/>
      <c r="D5" s="77"/>
      <c r="E5" s="133"/>
      <c r="F5" s="133"/>
      <c r="G5" s="133"/>
      <c r="H5" s="133"/>
      <c r="I5" s="133"/>
      <c r="J5" s="134"/>
      <c r="K5" s="20"/>
    </row>
    <row r="6" spans="2:10" ht="17.25" customHeight="1">
      <c r="B6" s="75" t="s">
        <v>27</v>
      </c>
      <c r="C6" s="76"/>
      <c r="D6" s="78" t="str">
        <f>VLOOKUP(D4,CLIENTES,2,FALSE)</f>
        <v>WATTS   S.A</v>
      </c>
      <c r="E6" s="76" t="s">
        <v>7</v>
      </c>
      <c r="F6" s="133" t="s">
        <v>589</v>
      </c>
      <c r="G6" s="133"/>
      <c r="H6" s="133"/>
      <c r="I6" s="79">
        <f>VLOOKUP(D4,CLIENTES,11,FALSE)</f>
        <v>0</v>
      </c>
      <c r="J6" s="80"/>
    </row>
    <row r="7" spans="2:10" ht="15">
      <c r="B7" s="75" t="s">
        <v>25</v>
      </c>
      <c r="C7" s="76"/>
      <c r="D7" s="78" t="s">
        <v>591</v>
      </c>
      <c r="E7" s="76" t="s">
        <v>8</v>
      </c>
      <c r="F7" s="133" t="str">
        <f>VLOOKUP(D4,CLIENTES,6,FALSE)</f>
        <v>STGO</v>
      </c>
      <c r="G7" s="133"/>
      <c r="H7" s="133"/>
      <c r="I7" s="76" t="s">
        <v>26</v>
      </c>
      <c r="J7" s="81" t="s">
        <v>592</v>
      </c>
    </row>
    <row r="8" spans="2:12" ht="15.75" thickBot="1">
      <c r="B8" s="131" t="s">
        <v>28</v>
      </c>
      <c r="C8" s="132"/>
      <c r="D8" s="78" t="str">
        <f>VLOOKUP(D4,CLIENTES,7,FALSE)</f>
        <v>60 dias</v>
      </c>
      <c r="E8" s="76" t="s">
        <v>11</v>
      </c>
      <c r="F8" s="133" t="str">
        <f>VLOOKUP(D4,CLIENTES,12,FALSE)</f>
        <v>crivera</v>
      </c>
      <c r="G8" s="133"/>
      <c r="H8" s="133"/>
      <c r="I8" s="76" t="s">
        <v>14</v>
      </c>
      <c r="J8" s="82">
        <f ca="1">TODAY()</f>
        <v>42115</v>
      </c>
      <c r="K8" s="20"/>
      <c r="L8" s="20"/>
    </row>
    <row r="9" spans="2:18" ht="16.5" thickBot="1" thickTop="1">
      <c r="B9" s="83"/>
      <c r="C9" s="84"/>
      <c r="D9" s="85"/>
      <c r="E9" s="84"/>
      <c r="F9" s="85"/>
      <c r="G9" s="85"/>
      <c r="H9" s="85"/>
      <c r="I9" s="84"/>
      <c r="J9" s="97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6" t="s">
        <v>1</v>
      </c>
      <c r="C10" s="126" t="s">
        <v>24</v>
      </c>
      <c r="D10" s="127"/>
      <c r="E10" s="128"/>
      <c r="F10" s="87" t="s">
        <v>0</v>
      </c>
      <c r="G10" s="88" t="s">
        <v>23</v>
      </c>
      <c r="H10" s="88" t="s">
        <v>15</v>
      </c>
      <c r="I10" s="89" t="s">
        <v>13</v>
      </c>
      <c r="J10" s="98" t="s">
        <v>2</v>
      </c>
      <c r="K10" s="24" t="s">
        <v>18</v>
      </c>
      <c r="L10" s="24" t="s">
        <v>593</v>
      </c>
      <c r="M10" s="24"/>
      <c r="N10" s="24"/>
      <c r="O10" s="24"/>
      <c r="P10" s="25" t="s">
        <v>16</v>
      </c>
      <c r="Q10" s="24" t="s">
        <v>19</v>
      </c>
      <c r="R10" s="26" t="s">
        <v>20</v>
      </c>
    </row>
    <row r="11" spans="2:18" ht="15.75" thickBot="1">
      <c r="B11" s="90">
        <v>1</v>
      </c>
      <c r="C11" s="129" t="s">
        <v>785</v>
      </c>
      <c r="D11" s="130"/>
      <c r="E11" s="130"/>
      <c r="F11" s="91">
        <v>10</v>
      </c>
      <c r="G11" s="138" t="s">
        <v>23</v>
      </c>
      <c r="H11" s="124">
        <f>+R11</f>
        <v>2352</v>
      </c>
      <c r="I11" s="100"/>
      <c r="J11" s="95">
        <f aca="true" t="shared" si="0" ref="J11:J40">F11*H11*(1-I11/100)</f>
        <v>23520</v>
      </c>
      <c r="K11" s="27">
        <v>1</v>
      </c>
      <c r="L11" s="136">
        <v>1680</v>
      </c>
      <c r="M11" s="136"/>
      <c r="N11" s="136"/>
      <c r="O11" s="136"/>
      <c r="P11" s="29">
        <v>1.4</v>
      </c>
      <c r="Q11" s="30">
        <f>+L11</f>
        <v>1680</v>
      </c>
      <c r="R11" s="34">
        <f aca="true" t="shared" si="1" ref="R11:R20">Q11*P11</f>
        <v>2352</v>
      </c>
    </row>
    <row r="12" spans="2:18" ht="15.75" thickBot="1">
      <c r="B12" s="108">
        <v>2</v>
      </c>
      <c r="C12" s="92" t="s">
        <v>786</v>
      </c>
      <c r="D12" s="93"/>
      <c r="E12" s="93"/>
      <c r="F12" s="94">
        <v>10</v>
      </c>
      <c r="G12" s="139" t="s">
        <v>23</v>
      </c>
      <c r="H12" s="125">
        <f>+R12</f>
        <v>1400</v>
      </c>
      <c r="I12" s="100"/>
      <c r="J12" s="95">
        <f t="shared" si="0"/>
        <v>14000</v>
      </c>
      <c r="K12" s="27">
        <v>2</v>
      </c>
      <c r="L12" s="136">
        <v>1000</v>
      </c>
      <c r="M12" s="136"/>
      <c r="N12" s="137"/>
      <c r="O12" s="136"/>
      <c r="P12" s="29">
        <v>1.4</v>
      </c>
      <c r="Q12" s="99">
        <f>+L12</f>
        <v>1000</v>
      </c>
      <c r="R12" s="34">
        <f t="shared" si="1"/>
        <v>1400</v>
      </c>
    </row>
    <row r="13" spans="2:18" ht="15.75" thickBot="1">
      <c r="B13" s="135">
        <v>3</v>
      </c>
      <c r="C13" s="92"/>
      <c r="D13" s="93"/>
      <c r="E13" s="93"/>
      <c r="F13" s="94"/>
      <c r="G13" s="93"/>
      <c r="H13" s="125"/>
      <c r="I13" s="100"/>
      <c r="J13" s="95">
        <f t="shared" si="0"/>
        <v>0</v>
      </c>
      <c r="K13" s="27">
        <v>3</v>
      </c>
      <c r="L13" s="28"/>
      <c r="M13" s="96"/>
      <c r="N13" s="28"/>
      <c r="O13" s="28"/>
      <c r="P13" s="29">
        <v>1.4</v>
      </c>
      <c r="Q13" s="30">
        <f>+M13</f>
        <v>0</v>
      </c>
      <c r="R13" s="34">
        <f t="shared" si="1"/>
        <v>0</v>
      </c>
    </row>
    <row r="14" spans="2:18" ht="15">
      <c r="B14" s="135">
        <v>4</v>
      </c>
      <c r="C14" s="92"/>
      <c r="D14" s="93"/>
      <c r="E14" s="93"/>
      <c r="F14" s="94"/>
      <c r="G14" s="93"/>
      <c r="H14" s="125"/>
      <c r="I14" s="100"/>
      <c r="J14" s="95">
        <f t="shared" si="0"/>
        <v>0</v>
      </c>
      <c r="K14" s="27">
        <v>4</v>
      </c>
      <c r="L14" s="28"/>
      <c r="M14" s="28"/>
      <c r="N14" s="28"/>
      <c r="O14" s="28"/>
      <c r="P14" s="29">
        <v>1.4</v>
      </c>
      <c r="Q14" s="30">
        <f>+L14</f>
        <v>0</v>
      </c>
      <c r="R14" s="34">
        <f t="shared" si="1"/>
        <v>0</v>
      </c>
    </row>
    <row r="15" spans="2:18" ht="15">
      <c r="B15" s="135">
        <v>5</v>
      </c>
      <c r="C15" s="92"/>
      <c r="D15" s="93"/>
      <c r="E15" s="93"/>
      <c r="F15" s="94"/>
      <c r="G15" s="93"/>
      <c r="H15" s="125"/>
      <c r="I15" s="101"/>
      <c r="J15" s="95">
        <f t="shared" si="0"/>
        <v>0</v>
      </c>
      <c r="K15" s="27">
        <v>5</v>
      </c>
      <c r="L15" s="28"/>
      <c r="M15" s="28"/>
      <c r="N15" s="28"/>
      <c r="O15" s="28"/>
      <c r="P15" s="29">
        <v>1.5</v>
      </c>
      <c r="Q15" s="30"/>
      <c r="R15" s="34">
        <f t="shared" si="1"/>
        <v>0</v>
      </c>
    </row>
    <row r="16" spans="2:18" ht="15">
      <c r="B16" s="135">
        <v>6</v>
      </c>
      <c r="C16" s="92"/>
      <c r="D16" s="93"/>
      <c r="E16" s="93"/>
      <c r="F16" s="94"/>
      <c r="G16" s="93"/>
      <c r="H16" s="125"/>
      <c r="I16" s="101"/>
      <c r="J16" s="95">
        <f t="shared" si="0"/>
        <v>0</v>
      </c>
      <c r="K16" s="27">
        <v>6</v>
      </c>
      <c r="L16" s="28"/>
      <c r="M16" s="28"/>
      <c r="N16" s="28"/>
      <c r="O16" s="28"/>
      <c r="P16" s="29">
        <v>1.5</v>
      </c>
      <c r="Q16" s="30"/>
      <c r="R16" s="34">
        <f t="shared" si="1"/>
        <v>0</v>
      </c>
    </row>
    <row r="17" spans="2:18" ht="15">
      <c r="B17" s="135">
        <v>7</v>
      </c>
      <c r="C17" s="92"/>
      <c r="D17" s="66"/>
      <c r="E17" s="66"/>
      <c r="F17" s="94"/>
      <c r="G17" s="93"/>
      <c r="H17" s="125"/>
      <c r="I17" s="102"/>
      <c r="J17" s="95">
        <f t="shared" si="0"/>
        <v>0</v>
      </c>
      <c r="K17" s="27">
        <v>7</v>
      </c>
      <c r="L17" s="28"/>
      <c r="M17" s="28"/>
      <c r="N17" s="28"/>
      <c r="O17" s="28"/>
      <c r="P17" s="29">
        <v>1.5</v>
      </c>
      <c r="Q17" s="30"/>
      <c r="R17" s="34">
        <f t="shared" si="1"/>
        <v>0</v>
      </c>
    </row>
    <row r="18" spans="2:18" ht="15">
      <c r="B18" s="135">
        <v>8</v>
      </c>
      <c r="C18" s="92"/>
      <c r="D18" s="66"/>
      <c r="E18" s="66"/>
      <c r="F18" s="94"/>
      <c r="G18" s="93"/>
      <c r="H18" s="125"/>
      <c r="I18" s="102"/>
      <c r="J18" s="95">
        <f t="shared" si="0"/>
        <v>0</v>
      </c>
      <c r="K18" s="27">
        <v>8</v>
      </c>
      <c r="L18" s="28"/>
      <c r="M18" s="28"/>
      <c r="N18" s="28"/>
      <c r="O18" s="28"/>
      <c r="P18" s="29">
        <v>1.5</v>
      </c>
      <c r="Q18" s="30"/>
      <c r="R18" s="34">
        <f t="shared" si="1"/>
        <v>0</v>
      </c>
    </row>
    <row r="19" spans="2:18" ht="15">
      <c r="B19" s="135">
        <v>9</v>
      </c>
      <c r="C19" s="92"/>
      <c r="D19" s="66"/>
      <c r="E19" s="66"/>
      <c r="F19" s="94"/>
      <c r="G19" s="93"/>
      <c r="H19" s="125"/>
      <c r="I19" s="102"/>
      <c r="J19" s="95">
        <f t="shared" si="0"/>
        <v>0</v>
      </c>
      <c r="K19" s="27">
        <v>9</v>
      </c>
      <c r="L19" s="28"/>
      <c r="M19" s="28"/>
      <c r="N19" s="28"/>
      <c r="O19" s="28"/>
      <c r="P19" s="29">
        <v>1.5</v>
      </c>
      <c r="Q19" s="30"/>
      <c r="R19" s="34">
        <f t="shared" si="1"/>
        <v>0</v>
      </c>
    </row>
    <row r="20" spans="2:18" ht="15">
      <c r="B20" s="135">
        <v>10</v>
      </c>
      <c r="C20" s="92"/>
      <c r="D20" s="66"/>
      <c r="E20" s="66"/>
      <c r="F20" s="94"/>
      <c r="G20" s="93"/>
      <c r="H20" s="125"/>
      <c r="I20" s="102"/>
      <c r="J20" s="95">
        <f t="shared" si="0"/>
        <v>0</v>
      </c>
      <c r="K20" s="27">
        <v>10</v>
      </c>
      <c r="L20" s="28"/>
      <c r="M20" s="28"/>
      <c r="N20" s="28"/>
      <c r="O20" s="28"/>
      <c r="P20" s="29">
        <v>1.5</v>
      </c>
      <c r="Q20" s="30"/>
      <c r="R20" s="34">
        <f t="shared" si="1"/>
        <v>0</v>
      </c>
    </row>
    <row r="21" spans="2:18" ht="15">
      <c r="B21" s="135">
        <v>35</v>
      </c>
      <c r="C21" s="92"/>
      <c r="D21" s="66"/>
      <c r="E21" s="66"/>
      <c r="F21" s="94"/>
      <c r="G21" s="93"/>
      <c r="H21" s="125"/>
      <c r="I21" s="102"/>
      <c r="J21" s="95">
        <f t="shared" si="0"/>
        <v>0</v>
      </c>
      <c r="K21" s="27">
        <v>11</v>
      </c>
      <c r="L21" s="28"/>
      <c r="M21" s="28"/>
      <c r="N21" s="28"/>
      <c r="O21" s="28"/>
      <c r="P21" s="29">
        <v>1.5</v>
      </c>
      <c r="Q21" s="30"/>
      <c r="R21" s="34">
        <f aca="true" t="shared" si="2" ref="R21:R27">Q21*P21</f>
        <v>0</v>
      </c>
    </row>
    <row r="22" spans="2:18" ht="15">
      <c r="B22" s="135">
        <v>36</v>
      </c>
      <c r="C22" s="92"/>
      <c r="D22" s="66"/>
      <c r="E22" s="66"/>
      <c r="F22" s="94"/>
      <c r="G22" s="93"/>
      <c r="H22" s="125"/>
      <c r="I22" s="102"/>
      <c r="J22" s="95">
        <f t="shared" si="0"/>
        <v>0</v>
      </c>
      <c r="K22" s="27">
        <v>12</v>
      </c>
      <c r="L22" s="28"/>
      <c r="M22" s="28"/>
      <c r="N22" s="28"/>
      <c r="O22" s="28"/>
      <c r="P22" s="29">
        <v>1.5</v>
      </c>
      <c r="Q22" s="30"/>
      <c r="R22" s="34">
        <f t="shared" si="2"/>
        <v>0</v>
      </c>
    </row>
    <row r="23" spans="2:18" ht="15">
      <c r="B23" s="135">
        <v>37</v>
      </c>
      <c r="C23" s="92"/>
      <c r="D23" s="66"/>
      <c r="E23" s="66"/>
      <c r="F23" s="94"/>
      <c r="G23" s="93"/>
      <c r="H23" s="125"/>
      <c r="I23" s="102"/>
      <c r="J23" s="95">
        <f t="shared" si="0"/>
        <v>0</v>
      </c>
      <c r="K23" s="27">
        <v>13</v>
      </c>
      <c r="L23" s="28"/>
      <c r="M23" s="28"/>
      <c r="N23" s="28"/>
      <c r="O23" s="28"/>
      <c r="P23" s="29">
        <v>1.5</v>
      </c>
      <c r="Q23" s="30"/>
      <c r="R23" s="34">
        <f t="shared" si="2"/>
        <v>0</v>
      </c>
    </row>
    <row r="24" spans="2:18" ht="15">
      <c r="B24" s="135">
        <v>38</v>
      </c>
      <c r="C24" s="92"/>
      <c r="D24" s="66"/>
      <c r="E24" s="66"/>
      <c r="F24" s="94"/>
      <c r="G24" s="93"/>
      <c r="H24" s="125"/>
      <c r="I24" s="102"/>
      <c r="J24" s="95">
        <f t="shared" si="0"/>
        <v>0</v>
      </c>
      <c r="K24" s="27">
        <v>14</v>
      </c>
      <c r="L24" s="28"/>
      <c r="M24" s="28"/>
      <c r="N24" s="28"/>
      <c r="O24" s="28"/>
      <c r="P24" s="29">
        <v>1.5</v>
      </c>
      <c r="Q24" s="30"/>
      <c r="R24" s="34">
        <f t="shared" si="2"/>
        <v>0</v>
      </c>
    </row>
    <row r="25" spans="2:18" ht="15">
      <c r="B25" s="135">
        <v>39</v>
      </c>
      <c r="C25" s="92"/>
      <c r="D25" s="66"/>
      <c r="E25" s="66"/>
      <c r="F25" s="94"/>
      <c r="G25" s="93"/>
      <c r="H25" s="125"/>
      <c r="I25" s="102"/>
      <c r="J25" s="95">
        <f t="shared" si="0"/>
        <v>0</v>
      </c>
      <c r="K25" s="27">
        <v>15</v>
      </c>
      <c r="L25" s="28"/>
      <c r="M25" s="28"/>
      <c r="N25" s="28"/>
      <c r="O25" s="28"/>
      <c r="P25" s="29">
        <v>1.5</v>
      </c>
      <c r="Q25" s="30"/>
      <c r="R25" s="34">
        <f t="shared" si="2"/>
        <v>0</v>
      </c>
    </row>
    <row r="26" spans="2:18" ht="15">
      <c r="B26" s="135">
        <v>40</v>
      </c>
      <c r="C26" s="92"/>
      <c r="D26" s="66"/>
      <c r="E26" s="66"/>
      <c r="F26" s="94"/>
      <c r="G26" s="93"/>
      <c r="H26" s="125"/>
      <c r="I26" s="102"/>
      <c r="J26" s="95">
        <f t="shared" si="0"/>
        <v>0</v>
      </c>
      <c r="K26" s="27">
        <v>16</v>
      </c>
      <c r="L26" s="28"/>
      <c r="M26" s="28"/>
      <c r="N26" s="28"/>
      <c r="O26" s="28"/>
      <c r="P26" s="29">
        <v>1.5</v>
      </c>
      <c r="Q26" s="30"/>
      <c r="R26" s="34">
        <f t="shared" si="2"/>
        <v>0</v>
      </c>
    </row>
    <row r="27" spans="2:18" ht="15">
      <c r="B27" s="135">
        <v>41</v>
      </c>
      <c r="C27" s="92"/>
      <c r="D27" s="66"/>
      <c r="E27" s="66"/>
      <c r="F27" s="94"/>
      <c r="G27" s="93"/>
      <c r="H27" s="125"/>
      <c r="I27" s="102"/>
      <c r="J27" s="95">
        <f t="shared" si="0"/>
        <v>0</v>
      </c>
      <c r="K27" s="27">
        <v>17</v>
      </c>
      <c r="L27" s="28"/>
      <c r="M27" s="28"/>
      <c r="N27" s="28"/>
      <c r="O27" s="28"/>
      <c r="P27" s="29">
        <v>1.5</v>
      </c>
      <c r="Q27" s="30"/>
      <c r="R27" s="34">
        <f t="shared" si="2"/>
        <v>0</v>
      </c>
    </row>
    <row r="28" spans="2:18" ht="15">
      <c r="B28" s="135">
        <v>42</v>
      </c>
      <c r="C28" s="92"/>
      <c r="D28" s="66"/>
      <c r="E28" s="66"/>
      <c r="F28" s="94"/>
      <c r="G28" s="93"/>
      <c r="H28" s="125"/>
      <c r="I28" s="102"/>
      <c r="J28" s="95">
        <f t="shared" si="0"/>
        <v>0</v>
      </c>
      <c r="K28" s="27"/>
      <c r="L28" s="28"/>
      <c r="M28" s="28"/>
      <c r="N28" s="28"/>
      <c r="O28" s="28"/>
      <c r="P28" s="29"/>
      <c r="Q28" s="30"/>
      <c r="R28" s="34"/>
    </row>
    <row r="29" spans="2:18" ht="15">
      <c r="B29" s="135">
        <v>43</v>
      </c>
      <c r="C29" s="92"/>
      <c r="D29" s="66"/>
      <c r="E29" s="66"/>
      <c r="F29" s="94"/>
      <c r="G29" s="93"/>
      <c r="H29" s="125"/>
      <c r="I29" s="102"/>
      <c r="J29" s="95">
        <f t="shared" si="0"/>
        <v>0</v>
      </c>
      <c r="K29" s="27"/>
      <c r="L29" s="28"/>
      <c r="M29" s="28"/>
      <c r="N29" s="28"/>
      <c r="O29" s="28"/>
      <c r="P29" s="29"/>
      <c r="Q29" s="30"/>
      <c r="R29" s="34"/>
    </row>
    <row r="30" spans="2:18" ht="15">
      <c r="B30" s="135">
        <v>44</v>
      </c>
      <c r="C30" s="92"/>
      <c r="D30" s="66"/>
      <c r="E30" s="66"/>
      <c r="F30" s="94"/>
      <c r="G30" s="93"/>
      <c r="H30" s="125"/>
      <c r="I30" s="102"/>
      <c r="J30" s="95">
        <f t="shared" si="0"/>
        <v>0</v>
      </c>
      <c r="K30" s="27"/>
      <c r="L30" s="28"/>
      <c r="M30" s="28"/>
      <c r="N30" s="28"/>
      <c r="O30" s="28"/>
      <c r="P30" s="29"/>
      <c r="Q30" s="30"/>
      <c r="R30" s="34"/>
    </row>
    <row r="31" spans="2:18" ht="15">
      <c r="B31" s="135">
        <v>45</v>
      </c>
      <c r="C31" s="92"/>
      <c r="D31" s="66"/>
      <c r="E31" s="66"/>
      <c r="F31" s="94"/>
      <c r="G31" s="93"/>
      <c r="H31" s="125"/>
      <c r="I31" s="102"/>
      <c r="J31" s="95">
        <f t="shared" si="0"/>
        <v>0</v>
      </c>
      <c r="K31" s="27"/>
      <c r="L31" s="28"/>
      <c r="M31" s="28"/>
      <c r="N31" s="28"/>
      <c r="O31" s="28"/>
      <c r="P31" s="29"/>
      <c r="Q31" s="30"/>
      <c r="R31" s="34"/>
    </row>
    <row r="32" spans="2:18" ht="15">
      <c r="B32" s="135">
        <v>46</v>
      </c>
      <c r="C32" s="92"/>
      <c r="D32" s="66"/>
      <c r="E32" s="66"/>
      <c r="F32" s="94"/>
      <c r="G32" s="93"/>
      <c r="H32" s="125"/>
      <c r="I32" s="102"/>
      <c r="J32" s="95">
        <f t="shared" si="0"/>
        <v>0</v>
      </c>
      <c r="K32" s="27"/>
      <c r="L32" s="28"/>
      <c r="M32" s="28"/>
      <c r="N32" s="28"/>
      <c r="O32" s="28"/>
      <c r="P32" s="29"/>
      <c r="Q32" s="30"/>
      <c r="R32" s="34"/>
    </row>
    <row r="33" spans="2:18" ht="15">
      <c r="B33" s="135">
        <v>47</v>
      </c>
      <c r="C33" s="92"/>
      <c r="D33" s="66"/>
      <c r="E33" s="66"/>
      <c r="F33" s="94"/>
      <c r="G33" s="93"/>
      <c r="H33" s="125"/>
      <c r="I33" s="102"/>
      <c r="J33" s="95">
        <f t="shared" si="0"/>
        <v>0</v>
      </c>
      <c r="K33" s="27"/>
      <c r="L33" s="28"/>
      <c r="M33" s="28"/>
      <c r="N33" s="28"/>
      <c r="O33" s="28"/>
      <c r="P33" s="29"/>
      <c r="Q33" s="30"/>
      <c r="R33" s="34"/>
    </row>
    <row r="34" spans="2:18" ht="15">
      <c r="B34" s="135">
        <v>48</v>
      </c>
      <c r="C34" s="92"/>
      <c r="D34" s="66"/>
      <c r="E34" s="66"/>
      <c r="F34" s="94"/>
      <c r="G34" s="93"/>
      <c r="H34" s="125"/>
      <c r="I34" s="102"/>
      <c r="J34" s="95">
        <f t="shared" si="0"/>
        <v>0</v>
      </c>
      <c r="K34" s="27"/>
      <c r="L34" s="28"/>
      <c r="M34" s="28"/>
      <c r="N34" s="28"/>
      <c r="O34" s="28"/>
      <c r="P34" s="29"/>
      <c r="Q34" s="30"/>
      <c r="R34" s="34"/>
    </row>
    <row r="35" spans="2:18" ht="15">
      <c r="B35" s="135">
        <v>49</v>
      </c>
      <c r="C35" s="92"/>
      <c r="D35" s="66"/>
      <c r="E35" s="66"/>
      <c r="F35" s="94"/>
      <c r="G35" s="93"/>
      <c r="H35" s="125"/>
      <c r="I35" s="102"/>
      <c r="J35" s="95">
        <f t="shared" si="0"/>
        <v>0</v>
      </c>
      <c r="K35" s="27"/>
      <c r="L35" s="28"/>
      <c r="M35" s="28"/>
      <c r="N35" s="28"/>
      <c r="O35" s="28"/>
      <c r="P35" s="29"/>
      <c r="Q35" s="30"/>
      <c r="R35" s="34"/>
    </row>
    <row r="36" spans="2:18" ht="15">
      <c r="B36" s="135">
        <v>50</v>
      </c>
      <c r="C36" s="92"/>
      <c r="D36" s="66"/>
      <c r="E36" s="66"/>
      <c r="F36" s="94"/>
      <c r="G36" s="93"/>
      <c r="H36" s="125"/>
      <c r="I36" s="102"/>
      <c r="J36" s="95">
        <f t="shared" si="0"/>
        <v>0</v>
      </c>
      <c r="K36" s="27"/>
      <c r="L36" s="28"/>
      <c r="M36" s="28"/>
      <c r="N36" s="28"/>
      <c r="O36" s="28"/>
      <c r="P36" s="29"/>
      <c r="Q36" s="30"/>
      <c r="R36" s="34"/>
    </row>
    <row r="37" spans="2:18" ht="15">
      <c r="B37" s="65"/>
      <c r="C37" s="92"/>
      <c r="D37" s="66"/>
      <c r="E37" s="66"/>
      <c r="F37" s="41"/>
      <c r="G37" s="122"/>
      <c r="H37" s="41"/>
      <c r="I37" s="102"/>
      <c r="J37" s="62"/>
      <c r="K37" s="27"/>
      <c r="L37" s="28"/>
      <c r="M37" s="28"/>
      <c r="N37" s="28"/>
      <c r="O37" s="28"/>
      <c r="P37" s="29"/>
      <c r="Q37" s="30"/>
      <c r="R37" s="34"/>
    </row>
    <row r="38" spans="2:18" ht="15">
      <c r="B38" s="65"/>
      <c r="C38" s="92"/>
      <c r="D38" s="66"/>
      <c r="E38" s="66"/>
      <c r="F38" s="41"/>
      <c r="G38" s="122"/>
      <c r="H38" s="41"/>
      <c r="I38" s="102"/>
      <c r="J38" s="62"/>
      <c r="K38" s="27"/>
      <c r="L38" s="28"/>
      <c r="M38" s="28"/>
      <c r="N38" s="28"/>
      <c r="O38" s="28"/>
      <c r="P38" s="29"/>
      <c r="Q38" s="30"/>
      <c r="R38" s="34"/>
    </row>
    <row r="39" spans="2:18" ht="15">
      <c r="B39" s="65"/>
      <c r="C39" s="92"/>
      <c r="D39" s="66"/>
      <c r="E39" s="66"/>
      <c r="F39" s="41"/>
      <c r="G39" s="122"/>
      <c r="H39" s="41"/>
      <c r="I39" s="102"/>
      <c r="J39" s="62"/>
      <c r="K39" s="27"/>
      <c r="L39" s="28"/>
      <c r="M39" s="28"/>
      <c r="N39" s="28"/>
      <c r="O39" s="28"/>
      <c r="P39" s="29"/>
      <c r="Q39" s="30"/>
      <c r="R39" s="34"/>
    </row>
    <row r="40" spans="2:18" ht="15.75" thickBot="1">
      <c r="B40" s="65">
        <v>18</v>
      </c>
      <c r="C40" s="67"/>
      <c r="D40" s="68"/>
      <c r="E40" s="68"/>
      <c r="F40" s="123"/>
      <c r="G40" s="122"/>
      <c r="H40" s="123">
        <f>VLOOKUP(B40,COTIZADO,8,FALSE)</f>
        <v>0</v>
      </c>
      <c r="I40" s="103">
        <v>0</v>
      </c>
      <c r="J40" s="63">
        <f t="shared" si="0"/>
        <v>0</v>
      </c>
      <c r="K40" s="27">
        <v>18</v>
      </c>
      <c r="L40" s="28"/>
      <c r="M40" s="28"/>
      <c r="N40" s="28"/>
      <c r="O40" s="28"/>
      <c r="P40" s="31">
        <v>1.5</v>
      </c>
      <c r="Q40" s="32"/>
      <c r="R40" s="34">
        <f>Q40*P40</f>
        <v>0</v>
      </c>
    </row>
    <row r="41" spans="2:10" ht="15">
      <c r="B41" s="42" t="s">
        <v>17</v>
      </c>
      <c r="C41" s="43"/>
      <c r="D41" s="36"/>
      <c r="E41" s="36"/>
      <c r="F41" s="53"/>
      <c r="G41" s="44" t="s">
        <v>3</v>
      </c>
      <c r="H41" s="45"/>
      <c r="I41" s="46"/>
      <c r="J41" s="52">
        <f>SUM(J11:J40)</f>
        <v>37520</v>
      </c>
    </row>
    <row r="42" spans="2:10" ht="15">
      <c r="B42" s="104"/>
      <c r="C42" s="105"/>
      <c r="D42" s="106"/>
      <c r="E42" s="107"/>
      <c r="F42" s="48"/>
      <c r="G42" s="49" t="s">
        <v>13</v>
      </c>
      <c r="H42" s="50"/>
      <c r="I42" s="51"/>
      <c r="J42" s="52">
        <f>J41*I42</f>
        <v>0</v>
      </c>
    </row>
    <row r="43" spans="2:10" ht="15">
      <c r="B43" s="37"/>
      <c r="C43" s="38"/>
      <c r="D43" s="38"/>
      <c r="E43" s="38"/>
      <c r="F43" s="53"/>
      <c r="G43" s="54" t="s">
        <v>4</v>
      </c>
      <c r="H43" s="47"/>
      <c r="I43" s="55"/>
      <c r="J43" s="52">
        <f>J41-J42</f>
        <v>37520</v>
      </c>
    </row>
    <row r="44" spans="2:10" ht="15">
      <c r="B44" s="37"/>
      <c r="C44" s="38"/>
      <c r="D44" s="38"/>
      <c r="E44" s="38"/>
      <c r="F44" s="48"/>
      <c r="G44" s="49">
        <v>0.19</v>
      </c>
      <c r="H44" s="50"/>
      <c r="I44" s="51">
        <v>0.19</v>
      </c>
      <c r="J44" s="52">
        <f>J43*I44</f>
        <v>7128.8</v>
      </c>
    </row>
    <row r="45" spans="2:10" ht="15.75" thickBot="1">
      <c r="B45" s="39"/>
      <c r="C45" s="40"/>
      <c r="D45" s="40"/>
      <c r="E45" s="40"/>
      <c r="F45" s="56"/>
      <c r="G45" s="57" t="s">
        <v>2</v>
      </c>
      <c r="H45" s="58"/>
      <c r="I45" s="59"/>
      <c r="J45" s="60">
        <f>J43+J44</f>
        <v>44648.8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paperSize="9" r:id="rId3"/>
  <ignoredErrors>
    <ignoredError sqref="J43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7" activePane="bottomLeft" state="frozen"/>
      <selection pane="topLeft" activeCell="B1" sqref="B1"/>
      <selection pane="bottomLeft" activeCell="H101" sqref="H101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536</v>
      </c>
      <c r="D1" t="s">
        <v>537</v>
      </c>
      <c r="E1" t="s">
        <v>12</v>
      </c>
      <c r="F1" t="s">
        <v>7</v>
      </c>
      <c r="G1" t="s">
        <v>8</v>
      </c>
      <c r="H1" t="s">
        <v>550</v>
      </c>
      <c r="I1" t="s">
        <v>538</v>
      </c>
      <c r="J1" t="s">
        <v>539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553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569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554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535</v>
      </c>
      <c r="C7" t="s">
        <v>544</v>
      </c>
      <c r="D7" t="s">
        <v>540</v>
      </c>
      <c r="E7" t="s">
        <v>547</v>
      </c>
      <c r="F7" t="s">
        <v>549</v>
      </c>
      <c r="G7" t="s">
        <v>29</v>
      </c>
      <c r="H7" t="s">
        <v>551</v>
      </c>
      <c r="I7" t="s">
        <v>543</v>
      </c>
      <c r="J7">
        <v>61593620</v>
      </c>
      <c r="K7" t="s">
        <v>568</v>
      </c>
      <c r="L7" t="s">
        <v>545</v>
      </c>
      <c r="M7" t="s">
        <v>552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555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556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557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5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5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5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5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5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5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5" t="s">
        <v>534</v>
      </c>
      <c r="C37" t="s">
        <v>542</v>
      </c>
      <c r="D37" t="s">
        <v>541</v>
      </c>
      <c r="E37" t="s">
        <v>546</v>
      </c>
      <c r="F37" t="s">
        <v>548</v>
      </c>
      <c r="G37" t="s">
        <v>29</v>
      </c>
      <c r="H37" t="s">
        <v>551</v>
      </c>
      <c r="I37" t="s">
        <v>543</v>
      </c>
      <c r="J37">
        <v>61593620</v>
      </c>
      <c r="K37" t="s">
        <v>567</v>
      </c>
      <c r="L37" t="s">
        <v>545</v>
      </c>
      <c r="M37" t="s">
        <v>552</v>
      </c>
    </row>
    <row r="38" spans="1:12" ht="15">
      <c r="A38">
        <v>37</v>
      </c>
      <c r="B38" s="35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5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5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5" t="s">
        <v>240</v>
      </c>
      <c r="C41" t="s">
        <v>241</v>
      </c>
      <c r="D41" t="s">
        <v>558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5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5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5" t="s">
        <v>248</v>
      </c>
      <c r="C44" t="s">
        <v>249</v>
      </c>
      <c r="D44" t="s">
        <v>559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5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5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5" t="s">
        <v>265</v>
      </c>
      <c r="C47" t="s">
        <v>266</v>
      </c>
      <c r="D47" t="s">
        <v>560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5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5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5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5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5" t="s">
        <v>288</v>
      </c>
      <c r="C52" t="s">
        <v>289</v>
      </c>
      <c r="G52" t="s">
        <v>33</v>
      </c>
    </row>
    <row r="53" spans="1:12" ht="15">
      <c r="A53">
        <v>52</v>
      </c>
      <c r="B53" s="35" t="s">
        <v>290</v>
      </c>
      <c r="C53" t="s">
        <v>291</v>
      </c>
      <c r="D53" t="s">
        <v>561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5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5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5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5" t="s">
        <v>312</v>
      </c>
      <c r="C57" t="s">
        <v>313</v>
      </c>
      <c r="D57" t="s">
        <v>559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5" t="s">
        <v>318</v>
      </c>
      <c r="C58" t="s">
        <v>319</v>
      </c>
      <c r="D58" t="s">
        <v>558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5" t="s">
        <v>324</v>
      </c>
      <c r="C59" t="s">
        <v>325</v>
      </c>
      <c r="G59" t="s">
        <v>33</v>
      </c>
    </row>
    <row r="60" spans="1:12" ht="15">
      <c r="A60">
        <v>59</v>
      </c>
      <c r="B60" s="35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5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5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5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5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5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5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5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5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5" t="s">
        <v>374</v>
      </c>
      <c r="C69" t="s">
        <v>375</v>
      </c>
      <c r="D69" t="s">
        <v>562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5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5" t="s">
        <v>384</v>
      </c>
      <c r="C71" t="s">
        <v>385</v>
      </c>
      <c r="D71" t="s">
        <v>563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5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5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5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5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5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5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5" t="s">
        <v>410</v>
      </c>
      <c r="C78" t="s">
        <v>411</v>
      </c>
      <c r="D78" t="s">
        <v>564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5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5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5" t="s">
        <v>424</v>
      </c>
      <c r="C81" t="s">
        <v>425</v>
      </c>
      <c r="D81" t="s">
        <v>565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5" t="s">
        <v>429</v>
      </c>
      <c r="C82" t="s">
        <v>430</v>
      </c>
      <c r="D82" t="s">
        <v>566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5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5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5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5" t="s">
        <v>446</v>
      </c>
      <c r="C86" t="s">
        <v>447</v>
      </c>
      <c r="G86" t="s">
        <v>33</v>
      </c>
    </row>
    <row r="87" spans="1:7" ht="15">
      <c r="A87">
        <v>86</v>
      </c>
      <c r="B87" s="35" t="s">
        <v>448</v>
      </c>
      <c r="C87" t="s">
        <v>449</v>
      </c>
      <c r="G87" t="s">
        <v>33</v>
      </c>
    </row>
    <row r="88" spans="1:13" ht="15">
      <c r="A88">
        <v>87</v>
      </c>
      <c r="B88" s="35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5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5" t="s">
        <v>454</v>
      </c>
      <c r="C90" t="s">
        <v>455</v>
      </c>
      <c r="D90" t="s">
        <v>558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5" t="s">
        <v>458</v>
      </c>
      <c r="C91" t="s">
        <v>459</v>
      </c>
      <c r="D91" t="s">
        <v>558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5" t="s">
        <v>463</v>
      </c>
      <c r="C92" t="s">
        <v>464</v>
      </c>
      <c r="D92" t="s">
        <v>565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5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5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5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5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5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5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5" t="s">
        <v>504</v>
      </c>
      <c r="C99" t="s">
        <v>503</v>
      </c>
      <c r="D99" t="s">
        <v>558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5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5" t="s">
        <v>515</v>
      </c>
      <c r="C101" t="s">
        <v>516</v>
      </c>
      <c r="D101" t="s">
        <v>558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5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5" t="s">
        <v>525</v>
      </c>
      <c r="C103" t="s">
        <v>585</v>
      </c>
      <c r="D103" t="s">
        <v>586</v>
      </c>
      <c r="E103" t="s">
        <v>587</v>
      </c>
      <c r="F103" t="s">
        <v>32</v>
      </c>
      <c r="G103" t="s">
        <v>33</v>
      </c>
      <c r="H103" t="s">
        <v>583</v>
      </c>
      <c r="I103" t="s">
        <v>584</v>
      </c>
      <c r="K103" t="s">
        <v>526</v>
      </c>
      <c r="L103" s="64"/>
      <c r="M103" t="s">
        <v>588</v>
      </c>
    </row>
    <row r="104" spans="1:7" ht="15">
      <c r="A104">
        <v>103</v>
      </c>
      <c r="B104" s="35" t="s">
        <v>527</v>
      </c>
      <c r="C104" t="s">
        <v>528</v>
      </c>
      <c r="G104" t="s">
        <v>33</v>
      </c>
    </row>
    <row r="105" spans="1:13" ht="15">
      <c r="A105">
        <v>104</v>
      </c>
      <c r="B105" s="35" t="s">
        <v>570</v>
      </c>
      <c r="C105" t="s">
        <v>529</v>
      </c>
      <c r="D105" t="s">
        <v>557</v>
      </c>
      <c r="E105" t="s">
        <v>533</v>
      </c>
      <c r="F105" t="s">
        <v>65</v>
      </c>
      <c r="G105" t="s">
        <v>33</v>
      </c>
      <c r="I105" t="s">
        <v>530</v>
      </c>
      <c r="J105" t="s">
        <v>531</v>
      </c>
      <c r="K105" t="s">
        <v>532</v>
      </c>
      <c r="M105" t="s">
        <v>34</v>
      </c>
    </row>
    <row r="106" spans="1:11" ht="15">
      <c r="A106">
        <v>105</v>
      </c>
      <c r="B106" s="35" t="s">
        <v>576</v>
      </c>
      <c r="C106" t="s">
        <v>571</v>
      </c>
      <c r="D106" t="s">
        <v>572</v>
      </c>
      <c r="E106" t="s">
        <v>573</v>
      </c>
      <c r="F106" t="s">
        <v>167</v>
      </c>
      <c r="G106" t="s">
        <v>33</v>
      </c>
      <c r="I106" t="s">
        <v>574</v>
      </c>
      <c r="K106" t="s">
        <v>575</v>
      </c>
    </row>
    <row r="107" spans="1:9" ht="15">
      <c r="A107">
        <v>106</v>
      </c>
      <c r="B107" s="35" t="s">
        <v>579</v>
      </c>
      <c r="C107" t="s">
        <v>577</v>
      </c>
      <c r="D107" t="s">
        <v>578</v>
      </c>
      <c r="E107" t="s">
        <v>580</v>
      </c>
      <c r="F107" t="s">
        <v>581</v>
      </c>
      <c r="G107" t="s">
        <v>33</v>
      </c>
      <c r="I107" t="s">
        <v>582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1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U41" sqref="U41"/>
    </sheetView>
  </sheetViews>
  <sheetFormatPr defaultColWidth="11.421875" defaultRowHeight="15"/>
  <cols>
    <col min="1" max="1" width="13.8515625" style="121" customWidth="1"/>
    <col min="2" max="2" width="51.7109375" style="0" customWidth="1"/>
    <col min="3" max="16" width="0" style="0" hidden="1" customWidth="1"/>
    <col min="20" max="20" width="38.7109375" style="0" customWidth="1"/>
    <col min="22" max="22" width="11.421875" style="120" customWidth="1"/>
  </cols>
  <sheetData>
    <row r="1" spans="1:25" ht="15">
      <c r="A1" s="109" t="s">
        <v>594</v>
      </c>
      <c r="B1" s="110" t="s">
        <v>595</v>
      </c>
      <c r="C1" s="110" t="s">
        <v>596</v>
      </c>
      <c r="D1" s="110" t="s">
        <v>597</v>
      </c>
      <c r="E1" s="110" t="s">
        <v>598</v>
      </c>
      <c r="F1" s="110" t="s">
        <v>599</v>
      </c>
      <c r="G1" s="110" t="s">
        <v>600</v>
      </c>
      <c r="H1" s="110" t="s">
        <v>601</v>
      </c>
      <c r="I1" s="110" t="s">
        <v>602</v>
      </c>
      <c r="J1" s="110" t="s">
        <v>603</v>
      </c>
      <c r="K1" s="110" t="s">
        <v>604</v>
      </c>
      <c r="L1" s="110" t="s">
        <v>605</v>
      </c>
      <c r="M1" s="110" t="s">
        <v>606</v>
      </c>
      <c r="N1" s="110" t="s">
        <v>607</v>
      </c>
      <c r="O1" s="111" t="s">
        <v>608</v>
      </c>
      <c r="P1" s="110" t="s">
        <v>609</v>
      </c>
      <c r="Q1" s="110" t="s">
        <v>610</v>
      </c>
      <c r="R1" s="112" t="s">
        <v>611</v>
      </c>
      <c r="T1" s="113" t="s">
        <v>612</v>
      </c>
      <c r="U1" s="113" t="s">
        <v>613</v>
      </c>
      <c r="V1" s="114" t="s">
        <v>611</v>
      </c>
      <c r="W1" s="113" t="s">
        <v>614</v>
      </c>
      <c r="X1" s="113" t="s">
        <v>615</v>
      </c>
      <c r="Y1" s="113" t="s">
        <v>616</v>
      </c>
    </row>
    <row r="2" spans="1:22" ht="15">
      <c r="A2" s="115" t="s">
        <v>617</v>
      </c>
      <c r="B2" s="116" t="s">
        <v>618</v>
      </c>
      <c r="C2" s="117">
        <v>500</v>
      </c>
      <c r="D2" s="117"/>
      <c r="E2" s="117">
        <v>100</v>
      </c>
      <c r="F2" s="117"/>
      <c r="G2" s="117"/>
      <c r="H2" s="117">
        <v>120</v>
      </c>
      <c r="I2" s="117">
        <v>100</v>
      </c>
      <c r="J2" s="117">
        <v>113</v>
      </c>
      <c r="K2" s="117">
        <v>14</v>
      </c>
      <c r="L2" s="117">
        <v>200</v>
      </c>
      <c r="M2" s="117">
        <v>153</v>
      </c>
      <c r="N2" s="117">
        <v>1300</v>
      </c>
      <c r="O2" s="118">
        <v>108.33333333333333</v>
      </c>
      <c r="P2" s="117">
        <v>650</v>
      </c>
      <c r="Q2" s="116">
        <v>650</v>
      </c>
      <c r="R2" s="119"/>
      <c r="T2" t="s">
        <v>691</v>
      </c>
      <c r="U2">
        <v>650</v>
      </c>
      <c r="V2" s="120">
        <v>368</v>
      </c>
    </row>
    <row r="3" spans="1:23" ht="15">
      <c r="A3" s="115" t="s">
        <v>620</v>
      </c>
      <c r="B3" s="116" t="s">
        <v>621</v>
      </c>
      <c r="C3" s="117">
        <v>56</v>
      </c>
      <c r="D3" s="117">
        <v>35</v>
      </c>
      <c r="E3" s="117">
        <v>72</v>
      </c>
      <c r="F3" s="117">
        <v>29</v>
      </c>
      <c r="G3" s="117">
        <v>22</v>
      </c>
      <c r="H3" s="117">
        <v>66</v>
      </c>
      <c r="I3" s="117">
        <v>41</v>
      </c>
      <c r="J3" s="117">
        <v>40</v>
      </c>
      <c r="K3" s="117">
        <v>82</v>
      </c>
      <c r="L3" s="117">
        <v>55</v>
      </c>
      <c r="M3" s="117">
        <v>52</v>
      </c>
      <c r="N3" s="117">
        <v>550</v>
      </c>
      <c r="O3" s="118">
        <v>45.833333333333336</v>
      </c>
      <c r="P3" s="117">
        <v>275</v>
      </c>
      <c r="Q3" s="116">
        <v>275</v>
      </c>
      <c r="R3" s="119"/>
      <c r="T3" t="s">
        <v>646</v>
      </c>
      <c r="U3">
        <v>275</v>
      </c>
      <c r="V3" s="120">
        <f>+W3*(1-0.2)*1.4</f>
        <v>604.8</v>
      </c>
      <c r="W3">
        <v>540</v>
      </c>
    </row>
    <row r="4" spans="1:22" ht="15">
      <c r="A4" s="115" t="s">
        <v>623</v>
      </c>
      <c r="B4" s="116" t="s">
        <v>624</v>
      </c>
      <c r="C4" s="117"/>
      <c r="D4" s="117"/>
      <c r="E4" s="117"/>
      <c r="F4" s="117">
        <v>126</v>
      </c>
      <c r="G4" s="117">
        <v>65</v>
      </c>
      <c r="H4" s="117">
        <v>25</v>
      </c>
      <c r="I4" s="117">
        <v>15</v>
      </c>
      <c r="J4" s="117">
        <v>65</v>
      </c>
      <c r="K4" s="117">
        <v>51</v>
      </c>
      <c r="L4" s="117">
        <v>27</v>
      </c>
      <c r="M4" s="117">
        <v>95</v>
      </c>
      <c r="N4" s="117">
        <v>469</v>
      </c>
      <c r="O4" s="118">
        <v>39.083333333333336</v>
      </c>
      <c r="P4" s="117">
        <v>234.5</v>
      </c>
      <c r="Q4" s="116">
        <v>234</v>
      </c>
      <c r="R4" s="119"/>
      <c r="T4" t="s">
        <v>697</v>
      </c>
      <c r="U4">
        <v>234</v>
      </c>
      <c r="V4" s="120">
        <v>630</v>
      </c>
    </row>
    <row r="5" spans="1:25" ht="15">
      <c r="A5" s="115" t="s">
        <v>626</v>
      </c>
      <c r="B5" s="116" t="s">
        <v>627</v>
      </c>
      <c r="C5" s="117"/>
      <c r="D5" s="117">
        <v>100</v>
      </c>
      <c r="E5" s="117">
        <v>118</v>
      </c>
      <c r="F5" s="117"/>
      <c r="G5" s="117">
        <v>11</v>
      </c>
      <c r="H5" s="117">
        <v>12</v>
      </c>
      <c r="I5" s="117">
        <v>3</v>
      </c>
      <c r="J5" s="117">
        <v>1</v>
      </c>
      <c r="K5" s="117">
        <v>3</v>
      </c>
      <c r="L5" s="117">
        <v>3</v>
      </c>
      <c r="M5" s="117">
        <v>9</v>
      </c>
      <c r="N5" s="117">
        <v>260</v>
      </c>
      <c r="O5" s="118">
        <v>21.666666666666668</v>
      </c>
      <c r="P5" s="117">
        <v>130</v>
      </c>
      <c r="Q5" s="116">
        <v>130</v>
      </c>
      <c r="R5" s="119"/>
      <c r="T5" t="s">
        <v>703</v>
      </c>
      <c r="U5">
        <v>130</v>
      </c>
      <c r="V5" s="120">
        <f>+Y5*(1-0.2)*1.4</f>
        <v>224</v>
      </c>
      <c r="Y5">
        <v>200</v>
      </c>
    </row>
    <row r="6" spans="1:22" ht="15">
      <c r="A6" s="115" t="s">
        <v>629</v>
      </c>
      <c r="B6" s="116" t="s">
        <v>630</v>
      </c>
      <c r="C6" s="117">
        <v>100</v>
      </c>
      <c r="D6" s="117"/>
      <c r="E6" s="117"/>
      <c r="F6" s="117"/>
      <c r="G6" s="117">
        <v>2</v>
      </c>
      <c r="H6" s="117"/>
      <c r="I6" s="117">
        <v>1</v>
      </c>
      <c r="J6" s="117">
        <v>10</v>
      </c>
      <c r="K6" s="117">
        <v>10</v>
      </c>
      <c r="L6" s="117">
        <v>107</v>
      </c>
      <c r="M6" s="117"/>
      <c r="N6" s="117">
        <v>230</v>
      </c>
      <c r="O6" s="118">
        <v>19.166666666666668</v>
      </c>
      <c r="P6" s="117">
        <v>115</v>
      </c>
      <c r="Q6" s="116">
        <v>115</v>
      </c>
      <c r="R6" s="119"/>
      <c r="T6" t="s">
        <v>742</v>
      </c>
      <c r="U6">
        <v>115</v>
      </c>
      <c r="V6" s="120">
        <v>6800</v>
      </c>
    </row>
    <row r="7" spans="1:22" ht="15">
      <c r="A7" s="115" t="s">
        <v>632</v>
      </c>
      <c r="B7" s="116" t="s">
        <v>633</v>
      </c>
      <c r="C7" s="117"/>
      <c r="D7" s="117">
        <v>100</v>
      </c>
      <c r="E7" s="117"/>
      <c r="F7" s="117">
        <v>15</v>
      </c>
      <c r="G7" s="117"/>
      <c r="H7" s="117">
        <v>104</v>
      </c>
      <c r="I7" s="117"/>
      <c r="J7" s="117"/>
      <c r="K7" s="117"/>
      <c r="L7" s="117"/>
      <c r="M7" s="117"/>
      <c r="N7" s="117">
        <v>219</v>
      </c>
      <c r="O7" s="118">
        <v>18.25</v>
      </c>
      <c r="P7" s="117">
        <v>109.5</v>
      </c>
      <c r="Q7" s="116">
        <v>109</v>
      </c>
      <c r="R7" s="119"/>
      <c r="T7" t="s">
        <v>688</v>
      </c>
      <c r="U7">
        <v>109</v>
      </c>
      <c r="V7" s="120">
        <v>562</v>
      </c>
    </row>
    <row r="8" spans="1:23" ht="15">
      <c r="A8" s="115" t="s">
        <v>635</v>
      </c>
      <c r="B8" s="116" t="s">
        <v>636</v>
      </c>
      <c r="C8" s="117"/>
      <c r="D8" s="117">
        <v>29</v>
      </c>
      <c r="E8" s="117">
        <v>38</v>
      </c>
      <c r="F8" s="117">
        <v>2</v>
      </c>
      <c r="G8" s="117">
        <v>22</v>
      </c>
      <c r="H8" s="117">
        <v>16</v>
      </c>
      <c r="I8" s="117">
        <v>4</v>
      </c>
      <c r="J8" s="117">
        <v>11</v>
      </c>
      <c r="K8" s="117">
        <v>12</v>
      </c>
      <c r="L8" s="117">
        <v>12</v>
      </c>
      <c r="M8" s="117">
        <v>6</v>
      </c>
      <c r="N8" s="117">
        <v>152</v>
      </c>
      <c r="O8" s="118">
        <v>12.666666666666666</v>
      </c>
      <c r="P8" s="117">
        <v>76</v>
      </c>
      <c r="Q8" s="116">
        <v>76</v>
      </c>
      <c r="R8" s="119"/>
      <c r="T8" t="s">
        <v>661</v>
      </c>
      <c r="U8">
        <v>76</v>
      </c>
      <c r="V8" s="120">
        <f>+W8*(1-0.2)*1.4</f>
        <v>548.8</v>
      </c>
      <c r="W8">
        <v>490</v>
      </c>
    </row>
    <row r="9" spans="1:23" ht="15">
      <c r="A9" s="115" t="s">
        <v>638</v>
      </c>
      <c r="B9" s="116" t="s">
        <v>639</v>
      </c>
      <c r="C9" s="117">
        <v>2</v>
      </c>
      <c r="D9" s="117">
        <v>16</v>
      </c>
      <c r="E9" s="117">
        <v>3</v>
      </c>
      <c r="F9" s="117">
        <v>2</v>
      </c>
      <c r="G9" s="117">
        <v>22</v>
      </c>
      <c r="H9" s="117">
        <v>6</v>
      </c>
      <c r="I9" s="117">
        <v>1</v>
      </c>
      <c r="J9" s="117">
        <v>44</v>
      </c>
      <c r="K9" s="117">
        <v>13</v>
      </c>
      <c r="L9" s="117">
        <v>36</v>
      </c>
      <c r="M9" s="117">
        <v>2</v>
      </c>
      <c r="N9" s="117">
        <v>147</v>
      </c>
      <c r="O9" s="118">
        <v>12.25</v>
      </c>
      <c r="P9" s="117">
        <v>73.5</v>
      </c>
      <c r="Q9" s="116">
        <v>73</v>
      </c>
      <c r="R9" s="119"/>
      <c r="T9" t="s">
        <v>670</v>
      </c>
      <c r="U9">
        <v>73</v>
      </c>
      <c r="V9" s="120">
        <f>+W9*(1-0.2)*1.4</f>
        <v>548.8</v>
      </c>
      <c r="W9">
        <v>490</v>
      </c>
    </row>
    <row r="10" spans="1:22" ht="15">
      <c r="A10" s="115" t="s">
        <v>641</v>
      </c>
      <c r="B10" s="116" t="s">
        <v>642</v>
      </c>
      <c r="C10" s="117">
        <v>6</v>
      </c>
      <c r="D10" s="117">
        <v>13</v>
      </c>
      <c r="E10" s="117">
        <v>16</v>
      </c>
      <c r="F10" s="117">
        <v>6</v>
      </c>
      <c r="G10" s="117">
        <v>16</v>
      </c>
      <c r="H10" s="117">
        <v>3</v>
      </c>
      <c r="I10" s="117">
        <v>2</v>
      </c>
      <c r="J10" s="117">
        <v>43</v>
      </c>
      <c r="K10" s="117">
        <v>18</v>
      </c>
      <c r="L10" s="117">
        <v>4</v>
      </c>
      <c r="M10" s="117">
        <v>6</v>
      </c>
      <c r="N10" s="117">
        <v>133</v>
      </c>
      <c r="O10" s="118">
        <v>11.083333333333334</v>
      </c>
      <c r="P10" s="117">
        <v>66.5</v>
      </c>
      <c r="Q10" s="116">
        <v>66</v>
      </c>
      <c r="R10" s="119"/>
      <c r="T10" t="s">
        <v>628</v>
      </c>
      <c r="U10">
        <v>66</v>
      </c>
      <c r="V10" s="120">
        <v>330</v>
      </c>
    </row>
    <row r="11" spans="1:23" ht="15">
      <c r="A11" s="115" t="s">
        <v>644</v>
      </c>
      <c r="B11" s="116" t="s">
        <v>645</v>
      </c>
      <c r="C11" s="117"/>
      <c r="D11" s="117">
        <v>22</v>
      </c>
      <c r="E11" s="117">
        <v>6</v>
      </c>
      <c r="F11" s="117">
        <v>5</v>
      </c>
      <c r="G11" s="117">
        <v>9</v>
      </c>
      <c r="H11" s="117">
        <v>22</v>
      </c>
      <c r="I11" s="117">
        <v>7</v>
      </c>
      <c r="J11" s="117">
        <v>18</v>
      </c>
      <c r="K11" s="117"/>
      <c r="L11" s="117">
        <v>21</v>
      </c>
      <c r="M11" s="117">
        <v>20</v>
      </c>
      <c r="N11" s="117">
        <v>130</v>
      </c>
      <c r="O11" s="118">
        <v>10.833333333333334</v>
      </c>
      <c r="P11" s="117">
        <v>65</v>
      </c>
      <c r="Q11" s="116">
        <v>65</v>
      </c>
      <c r="R11" s="119"/>
      <c r="T11" t="s">
        <v>748</v>
      </c>
      <c r="U11">
        <v>65</v>
      </c>
      <c r="V11" s="120">
        <f>+W11*(1-0.2)*1.4</f>
        <v>503.99999999999994</v>
      </c>
      <c r="W11">
        <v>450</v>
      </c>
    </row>
    <row r="12" spans="1:24" ht="15">
      <c r="A12" s="115" t="s">
        <v>647</v>
      </c>
      <c r="B12" s="116" t="s">
        <v>648</v>
      </c>
      <c r="C12" s="117"/>
      <c r="D12" s="117"/>
      <c r="E12" s="117"/>
      <c r="F12" s="117">
        <v>2</v>
      </c>
      <c r="G12" s="117">
        <v>5</v>
      </c>
      <c r="H12" s="117"/>
      <c r="I12" s="117">
        <v>2</v>
      </c>
      <c r="J12" s="117">
        <v>74</v>
      </c>
      <c r="K12" s="117">
        <v>13</v>
      </c>
      <c r="L12" s="117">
        <v>30</v>
      </c>
      <c r="M12" s="117"/>
      <c r="N12" s="117">
        <v>126</v>
      </c>
      <c r="O12" s="118">
        <v>10.5</v>
      </c>
      <c r="P12" s="117">
        <v>63</v>
      </c>
      <c r="Q12" s="116">
        <v>63</v>
      </c>
      <c r="R12" s="119"/>
      <c r="T12" t="s">
        <v>664</v>
      </c>
      <c r="U12">
        <v>63</v>
      </c>
      <c r="V12" s="120">
        <f>+X12</f>
        <v>550</v>
      </c>
      <c r="X12">
        <v>550</v>
      </c>
    </row>
    <row r="13" spans="1:22" ht="15">
      <c r="A13" s="115" t="s">
        <v>650</v>
      </c>
      <c r="B13" s="116" t="s">
        <v>651</v>
      </c>
      <c r="C13" s="117">
        <v>26</v>
      </c>
      <c r="D13" s="117">
        <v>20</v>
      </c>
      <c r="E13" s="117">
        <v>13</v>
      </c>
      <c r="F13" s="117">
        <v>2</v>
      </c>
      <c r="G13" s="117">
        <v>7</v>
      </c>
      <c r="H13" s="117">
        <v>6</v>
      </c>
      <c r="I13" s="117">
        <v>3</v>
      </c>
      <c r="J13" s="117">
        <v>6</v>
      </c>
      <c r="K13" s="117">
        <v>6</v>
      </c>
      <c r="L13" s="117">
        <v>19</v>
      </c>
      <c r="M13" s="117">
        <v>13</v>
      </c>
      <c r="N13" s="117">
        <v>121</v>
      </c>
      <c r="O13" s="118">
        <v>10.083333333333334</v>
      </c>
      <c r="P13" s="117">
        <v>60.5</v>
      </c>
      <c r="Q13" s="116">
        <v>60</v>
      </c>
      <c r="R13" s="119"/>
      <c r="T13" t="s">
        <v>760</v>
      </c>
      <c r="U13">
        <v>60</v>
      </c>
      <c r="V13" s="120">
        <v>770</v>
      </c>
    </row>
    <row r="14" spans="1:23" ht="15">
      <c r="A14" s="115" t="s">
        <v>653</v>
      </c>
      <c r="B14" s="116" t="s">
        <v>654</v>
      </c>
      <c r="C14" s="117">
        <v>3</v>
      </c>
      <c r="D14" s="117">
        <v>24</v>
      </c>
      <c r="E14" s="117">
        <v>13</v>
      </c>
      <c r="F14" s="117">
        <v>10</v>
      </c>
      <c r="G14" s="117">
        <v>8</v>
      </c>
      <c r="H14" s="117">
        <v>4</v>
      </c>
      <c r="I14" s="117">
        <v>4</v>
      </c>
      <c r="J14" s="117">
        <v>21</v>
      </c>
      <c r="K14" s="117"/>
      <c r="L14" s="117">
        <v>22</v>
      </c>
      <c r="M14" s="117">
        <v>7</v>
      </c>
      <c r="N14" s="117">
        <v>116</v>
      </c>
      <c r="O14" s="118">
        <v>9.666666666666666</v>
      </c>
      <c r="P14" s="117">
        <v>58</v>
      </c>
      <c r="Q14" s="116">
        <v>58</v>
      </c>
      <c r="R14" s="119"/>
      <c r="T14" t="s">
        <v>673</v>
      </c>
      <c r="U14">
        <v>58</v>
      </c>
      <c r="V14" s="120">
        <f>+W14*(1-0.2)*1.4</f>
        <v>560</v>
      </c>
      <c r="W14">
        <v>500</v>
      </c>
    </row>
    <row r="15" spans="1:22" ht="15">
      <c r="A15" s="115" t="s">
        <v>656</v>
      </c>
      <c r="B15" s="116" t="s">
        <v>657</v>
      </c>
      <c r="C15" s="117"/>
      <c r="D15" s="117"/>
      <c r="E15" s="117">
        <v>20</v>
      </c>
      <c r="F15" s="117"/>
      <c r="G15" s="117">
        <v>1</v>
      </c>
      <c r="H15" s="117">
        <v>19</v>
      </c>
      <c r="I15" s="117">
        <v>6</v>
      </c>
      <c r="J15" s="117">
        <v>16</v>
      </c>
      <c r="K15" s="117">
        <v>26.5</v>
      </c>
      <c r="L15" s="117">
        <v>14</v>
      </c>
      <c r="M15" s="117">
        <v>15</v>
      </c>
      <c r="N15" s="117">
        <v>117.5</v>
      </c>
      <c r="O15" s="118">
        <v>9.791666666666666</v>
      </c>
      <c r="P15" s="117">
        <v>58.75</v>
      </c>
      <c r="Q15" s="116">
        <v>58</v>
      </c>
      <c r="R15" s="119"/>
      <c r="T15" t="s">
        <v>694</v>
      </c>
      <c r="U15">
        <v>58</v>
      </c>
      <c r="V15" s="120">
        <v>938</v>
      </c>
    </row>
    <row r="16" spans="1:23" ht="15">
      <c r="A16" s="115" t="s">
        <v>659</v>
      </c>
      <c r="B16" s="116" t="s">
        <v>660</v>
      </c>
      <c r="C16" s="117">
        <v>14</v>
      </c>
      <c r="D16" s="117">
        <v>15</v>
      </c>
      <c r="E16" s="117">
        <v>9</v>
      </c>
      <c r="F16" s="117"/>
      <c r="G16" s="117">
        <v>6</v>
      </c>
      <c r="H16" s="117">
        <v>10</v>
      </c>
      <c r="I16" s="117"/>
      <c r="J16" s="117">
        <v>12</v>
      </c>
      <c r="K16" s="117">
        <v>7</v>
      </c>
      <c r="L16" s="117">
        <v>29</v>
      </c>
      <c r="M16" s="117">
        <v>4</v>
      </c>
      <c r="N16" s="117">
        <v>106</v>
      </c>
      <c r="O16" s="118">
        <v>8.833333333333334</v>
      </c>
      <c r="P16" s="117">
        <v>53</v>
      </c>
      <c r="Q16" s="116">
        <v>53</v>
      </c>
      <c r="R16" s="119"/>
      <c r="T16" t="s">
        <v>745</v>
      </c>
      <c r="U16">
        <v>53</v>
      </c>
      <c r="V16" s="120">
        <f>+W16*(1-0.2)*1.4</f>
        <v>548.8</v>
      </c>
      <c r="W16">
        <v>490</v>
      </c>
    </row>
    <row r="17" spans="1:25" ht="15">
      <c r="A17" s="115" t="s">
        <v>662</v>
      </c>
      <c r="B17" s="116" t="s">
        <v>663</v>
      </c>
      <c r="C17" s="117">
        <v>40</v>
      </c>
      <c r="D17" s="117"/>
      <c r="E17" s="117"/>
      <c r="F17" s="117"/>
      <c r="G17" s="117">
        <v>31</v>
      </c>
      <c r="H17" s="117"/>
      <c r="I17" s="117"/>
      <c r="J17" s="117">
        <v>24</v>
      </c>
      <c r="K17" s="117"/>
      <c r="L17" s="117"/>
      <c r="M17" s="117"/>
      <c r="N17" s="117">
        <v>95</v>
      </c>
      <c r="O17" s="118">
        <v>7.916666666666667</v>
      </c>
      <c r="P17" s="117">
        <v>47.5</v>
      </c>
      <c r="Q17" s="116">
        <v>47</v>
      </c>
      <c r="R17" s="119"/>
      <c r="T17" t="s">
        <v>706</v>
      </c>
      <c r="U17">
        <v>47</v>
      </c>
      <c r="V17" s="120">
        <f>+Y17*(1-0.2)*1.4</f>
        <v>5051.2</v>
      </c>
      <c r="Y17">
        <v>4510</v>
      </c>
    </row>
    <row r="18" spans="1:23" ht="15">
      <c r="A18" s="115" t="s">
        <v>665</v>
      </c>
      <c r="B18" s="116" t="s">
        <v>666</v>
      </c>
      <c r="C18" s="117">
        <v>8</v>
      </c>
      <c r="D18" s="117">
        <v>28</v>
      </c>
      <c r="E18" s="117">
        <v>7</v>
      </c>
      <c r="F18" s="117">
        <v>7</v>
      </c>
      <c r="G18" s="117">
        <v>5</v>
      </c>
      <c r="H18" s="117">
        <v>2</v>
      </c>
      <c r="I18" s="117">
        <v>9</v>
      </c>
      <c r="J18" s="117">
        <v>7</v>
      </c>
      <c r="K18" s="117">
        <v>11</v>
      </c>
      <c r="L18" s="117">
        <v>8</v>
      </c>
      <c r="M18" s="117">
        <v>2</v>
      </c>
      <c r="N18" s="117">
        <v>94</v>
      </c>
      <c r="O18" s="118">
        <v>7.833333333333333</v>
      </c>
      <c r="P18" s="117">
        <v>47</v>
      </c>
      <c r="Q18" s="116">
        <v>47</v>
      </c>
      <c r="R18" s="119"/>
      <c r="T18" t="s">
        <v>721</v>
      </c>
      <c r="U18">
        <v>47</v>
      </c>
      <c r="V18" s="120">
        <f>+W18*(1-0.2)</f>
        <v>856</v>
      </c>
      <c r="W18">
        <v>1070</v>
      </c>
    </row>
    <row r="19" spans="1:22" ht="15">
      <c r="A19" s="115" t="s">
        <v>668</v>
      </c>
      <c r="B19" s="116" t="s">
        <v>669</v>
      </c>
      <c r="C19" s="117">
        <v>10</v>
      </c>
      <c r="D19" s="117">
        <v>2</v>
      </c>
      <c r="E19" s="117"/>
      <c r="F19" s="117">
        <v>18</v>
      </c>
      <c r="G19" s="117"/>
      <c r="H19" s="117">
        <v>1</v>
      </c>
      <c r="I19" s="117">
        <v>9</v>
      </c>
      <c r="J19" s="117">
        <v>52</v>
      </c>
      <c r="K19" s="117"/>
      <c r="L19" s="117"/>
      <c r="M19" s="117"/>
      <c r="N19" s="117">
        <v>92</v>
      </c>
      <c r="O19" s="118">
        <v>7.666666666666667</v>
      </c>
      <c r="P19" s="117">
        <v>46</v>
      </c>
      <c r="Q19" s="116">
        <v>46</v>
      </c>
      <c r="R19" s="119"/>
      <c r="T19" t="s">
        <v>622</v>
      </c>
      <c r="U19">
        <v>46</v>
      </c>
      <c r="V19" s="120">
        <v>465</v>
      </c>
    </row>
    <row r="20" spans="1:22" ht="15">
      <c r="A20" s="115" t="s">
        <v>671</v>
      </c>
      <c r="B20" s="116" t="s">
        <v>672</v>
      </c>
      <c r="C20" s="117"/>
      <c r="D20" s="117"/>
      <c r="E20" s="117"/>
      <c r="F20" s="117">
        <v>2</v>
      </c>
      <c r="G20" s="117">
        <v>38</v>
      </c>
      <c r="H20" s="117">
        <v>3.5</v>
      </c>
      <c r="I20" s="117"/>
      <c r="J20" s="117">
        <v>2</v>
      </c>
      <c r="K20" s="117">
        <v>16</v>
      </c>
      <c r="L20" s="117">
        <v>14.5</v>
      </c>
      <c r="M20" s="117"/>
      <c r="N20" s="117">
        <v>76</v>
      </c>
      <c r="O20" s="118">
        <v>6.333333333333333</v>
      </c>
      <c r="P20" s="117">
        <v>38</v>
      </c>
      <c r="Q20" s="116">
        <v>38</v>
      </c>
      <c r="R20" s="119"/>
      <c r="T20" t="s">
        <v>700</v>
      </c>
      <c r="U20">
        <v>38</v>
      </c>
      <c r="V20" s="120">
        <v>1386</v>
      </c>
    </row>
    <row r="21" spans="1:25" ht="15">
      <c r="A21" s="115" t="s">
        <v>674</v>
      </c>
      <c r="B21" s="116" t="s">
        <v>675</v>
      </c>
      <c r="C21" s="117">
        <v>6</v>
      </c>
      <c r="D21" s="117">
        <v>2</v>
      </c>
      <c r="E21" s="117">
        <v>3</v>
      </c>
      <c r="F21" s="117">
        <v>1</v>
      </c>
      <c r="G21" s="117">
        <v>13</v>
      </c>
      <c r="H21" s="117">
        <v>6</v>
      </c>
      <c r="I21" s="117">
        <v>8</v>
      </c>
      <c r="J21" s="117">
        <v>14</v>
      </c>
      <c r="K21" s="117">
        <v>12</v>
      </c>
      <c r="L21" s="117">
        <v>1</v>
      </c>
      <c r="M21" s="117">
        <v>9</v>
      </c>
      <c r="N21" s="117">
        <v>75</v>
      </c>
      <c r="O21" s="118">
        <v>6.25</v>
      </c>
      <c r="P21" s="117">
        <v>37.5</v>
      </c>
      <c r="Q21" s="116">
        <v>37</v>
      </c>
      <c r="R21" s="119"/>
      <c r="T21" t="s">
        <v>730</v>
      </c>
      <c r="U21">
        <v>37</v>
      </c>
      <c r="V21" s="120">
        <f>+W21*(1-0.2)</f>
        <v>480</v>
      </c>
      <c r="W21">
        <v>600</v>
      </c>
      <c r="X21">
        <v>800</v>
      </c>
      <c r="Y21" t="s">
        <v>731</v>
      </c>
    </row>
    <row r="22" spans="1:22" ht="15">
      <c r="A22" s="115" t="s">
        <v>677</v>
      </c>
      <c r="B22" s="116" t="s">
        <v>678</v>
      </c>
      <c r="C22" s="117"/>
      <c r="D22" s="117"/>
      <c r="E22" s="117">
        <v>5</v>
      </c>
      <c r="F22" s="117">
        <v>17</v>
      </c>
      <c r="G22" s="117">
        <v>13</v>
      </c>
      <c r="H22" s="117"/>
      <c r="I22" s="117">
        <v>1</v>
      </c>
      <c r="J22" s="117">
        <v>2</v>
      </c>
      <c r="K22" s="117">
        <v>37</v>
      </c>
      <c r="L22" s="117"/>
      <c r="M22" s="117"/>
      <c r="N22" s="117">
        <v>75</v>
      </c>
      <c r="O22" s="118">
        <v>6.25</v>
      </c>
      <c r="P22" s="117">
        <v>37.5</v>
      </c>
      <c r="Q22" s="116">
        <v>37</v>
      </c>
      <c r="R22" s="119"/>
      <c r="T22" t="s">
        <v>763</v>
      </c>
      <c r="U22">
        <v>37</v>
      </c>
      <c r="V22" s="120">
        <v>815</v>
      </c>
    </row>
    <row r="23" spans="1:23" ht="15">
      <c r="A23" s="115" t="s">
        <v>680</v>
      </c>
      <c r="B23" s="116" t="s">
        <v>681</v>
      </c>
      <c r="C23" s="117">
        <v>1</v>
      </c>
      <c r="D23" s="117">
        <v>4</v>
      </c>
      <c r="E23" s="117">
        <v>12</v>
      </c>
      <c r="F23" s="117"/>
      <c r="G23" s="117"/>
      <c r="H23" s="117"/>
      <c r="I23" s="117"/>
      <c r="J23" s="117"/>
      <c r="K23" s="117"/>
      <c r="L23" s="117">
        <v>34</v>
      </c>
      <c r="M23" s="117">
        <v>16</v>
      </c>
      <c r="N23" s="117">
        <v>67</v>
      </c>
      <c r="O23" s="118">
        <v>5.583333333333333</v>
      </c>
      <c r="P23" s="117">
        <v>33.5</v>
      </c>
      <c r="Q23" s="116">
        <v>33</v>
      </c>
      <c r="R23" s="119"/>
      <c r="T23" t="s">
        <v>655</v>
      </c>
      <c r="U23">
        <v>33</v>
      </c>
      <c r="V23" s="120">
        <f>+W23*(1-0.2)*1.4</f>
        <v>548.8</v>
      </c>
      <c r="W23">
        <v>490</v>
      </c>
    </row>
    <row r="24" spans="1:23" ht="15">
      <c r="A24" s="115" t="s">
        <v>683</v>
      </c>
      <c r="B24" s="116" t="s">
        <v>684</v>
      </c>
      <c r="C24" s="117">
        <v>4</v>
      </c>
      <c r="D24" s="117">
        <v>7</v>
      </c>
      <c r="E24" s="117">
        <v>4</v>
      </c>
      <c r="F24" s="117">
        <v>8</v>
      </c>
      <c r="G24" s="117">
        <v>5</v>
      </c>
      <c r="H24" s="117">
        <v>4</v>
      </c>
      <c r="I24" s="117">
        <v>2</v>
      </c>
      <c r="J24" s="117">
        <v>25</v>
      </c>
      <c r="K24" s="117"/>
      <c r="L24" s="117">
        <v>2</v>
      </c>
      <c r="M24" s="117">
        <v>2</v>
      </c>
      <c r="N24" s="117">
        <v>63</v>
      </c>
      <c r="O24" s="118">
        <v>5.25</v>
      </c>
      <c r="P24" s="117">
        <v>31.5</v>
      </c>
      <c r="Q24" s="116">
        <v>31</v>
      </c>
      <c r="R24" s="119"/>
      <c r="T24" t="s">
        <v>643</v>
      </c>
      <c r="U24">
        <v>31</v>
      </c>
      <c r="V24" s="120">
        <f>+W24*(1-0.2)*1.4</f>
        <v>644</v>
      </c>
      <c r="W24">
        <v>575</v>
      </c>
    </row>
    <row r="25" spans="1:22" ht="15">
      <c r="A25" s="115" t="s">
        <v>686</v>
      </c>
      <c r="B25" s="116" t="s">
        <v>687</v>
      </c>
      <c r="C25" s="117">
        <v>16</v>
      </c>
      <c r="D25" s="117">
        <v>10</v>
      </c>
      <c r="E25" s="117"/>
      <c r="F25" s="117">
        <v>6</v>
      </c>
      <c r="G25" s="117">
        <v>14</v>
      </c>
      <c r="H25" s="117">
        <v>3</v>
      </c>
      <c r="I25" s="117">
        <v>1</v>
      </c>
      <c r="J25" s="117"/>
      <c r="K25" s="117">
        <v>3</v>
      </c>
      <c r="L25" s="117">
        <v>1</v>
      </c>
      <c r="M25" s="117">
        <v>6</v>
      </c>
      <c r="N25" s="117">
        <v>60</v>
      </c>
      <c r="O25" s="118">
        <v>5</v>
      </c>
      <c r="P25" s="117">
        <v>30</v>
      </c>
      <c r="Q25" s="116">
        <v>30</v>
      </c>
      <c r="R25" s="119"/>
      <c r="T25" t="s">
        <v>625</v>
      </c>
      <c r="U25">
        <v>30</v>
      </c>
      <c r="V25" s="120">
        <v>715</v>
      </c>
    </row>
    <row r="26" spans="1:23" ht="15">
      <c r="A26" s="115" t="s">
        <v>689</v>
      </c>
      <c r="B26" s="116" t="s">
        <v>690</v>
      </c>
      <c r="C26" s="117">
        <v>8</v>
      </c>
      <c r="D26" s="117">
        <v>4</v>
      </c>
      <c r="E26" s="117">
        <v>4</v>
      </c>
      <c r="F26" s="117">
        <v>5</v>
      </c>
      <c r="G26" s="117"/>
      <c r="H26" s="117"/>
      <c r="I26" s="117"/>
      <c r="J26" s="117">
        <v>8</v>
      </c>
      <c r="K26" s="117">
        <v>6</v>
      </c>
      <c r="L26" s="117">
        <v>23</v>
      </c>
      <c r="M26" s="117">
        <v>2</v>
      </c>
      <c r="N26" s="117">
        <v>60</v>
      </c>
      <c r="O26" s="118">
        <v>5</v>
      </c>
      <c r="P26" s="117">
        <v>30</v>
      </c>
      <c r="Q26" s="116">
        <v>30</v>
      </c>
      <c r="R26" s="119"/>
      <c r="T26" t="s">
        <v>685</v>
      </c>
      <c r="U26">
        <v>30</v>
      </c>
      <c r="V26" s="120">
        <f>+W26*(1-0.2)*1.4</f>
        <v>1041.6</v>
      </c>
      <c r="W26">
        <v>930</v>
      </c>
    </row>
    <row r="27" spans="1:22" ht="15">
      <c r="A27" s="115" t="s">
        <v>692</v>
      </c>
      <c r="B27" s="116" t="s">
        <v>693</v>
      </c>
      <c r="C27" s="117"/>
      <c r="D27" s="117">
        <v>12</v>
      </c>
      <c r="E27" s="117"/>
      <c r="F27" s="117">
        <v>15</v>
      </c>
      <c r="G27" s="117">
        <v>1</v>
      </c>
      <c r="H27" s="117"/>
      <c r="I27" s="117">
        <v>5</v>
      </c>
      <c r="J27" s="117">
        <v>19</v>
      </c>
      <c r="K27" s="117"/>
      <c r="L27" s="117">
        <v>1</v>
      </c>
      <c r="M27" s="117">
        <v>4</v>
      </c>
      <c r="N27" s="117">
        <v>57</v>
      </c>
      <c r="O27" s="118">
        <v>4.75</v>
      </c>
      <c r="P27" s="117">
        <v>28.5</v>
      </c>
      <c r="Q27" s="116">
        <v>28</v>
      </c>
      <c r="R27" s="119"/>
      <c r="T27" t="s">
        <v>736</v>
      </c>
      <c r="U27">
        <v>28</v>
      </c>
      <c r="V27" s="120">
        <v>8533</v>
      </c>
    </row>
    <row r="28" spans="1:23" ht="15">
      <c r="A28" s="115" t="s">
        <v>695</v>
      </c>
      <c r="B28" s="116" t="s">
        <v>696</v>
      </c>
      <c r="C28" s="117"/>
      <c r="D28" s="117">
        <v>15</v>
      </c>
      <c r="E28" s="117"/>
      <c r="F28" s="117">
        <v>6</v>
      </c>
      <c r="G28" s="117">
        <v>2</v>
      </c>
      <c r="H28" s="117">
        <v>6</v>
      </c>
      <c r="I28" s="117">
        <v>1</v>
      </c>
      <c r="J28" s="117">
        <v>9</v>
      </c>
      <c r="K28" s="117">
        <v>1</v>
      </c>
      <c r="L28" s="117"/>
      <c r="M28" s="117">
        <v>9</v>
      </c>
      <c r="N28" s="117">
        <v>49</v>
      </c>
      <c r="O28" s="118">
        <v>4.083333333333333</v>
      </c>
      <c r="P28" s="117">
        <v>24.5</v>
      </c>
      <c r="Q28" s="116">
        <v>24</v>
      </c>
      <c r="R28" s="119"/>
      <c r="U28">
        <v>24</v>
      </c>
      <c r="V28" s="120">
        <f>+W28*(1-0.2)</f>
        <v>820</v>
      </c>
      <c r="W28">
        <v>1025</v>
      </c>
    </row>
    <row r="29" spans="1:23" ht="15">
      <c r="A29" s="115" t="s">
        <v>698</v>
      </c>
      <c r="B29" s="116" t="s">
        <v>699</v>
      </c>
      <c r="C29" s="117">
        <v>12</v>
      </c>
      <c r="D29" s="117">
        <v>1</v>
      </c>
      <c r="E29" s="117">
        <v>4</v>
      </c>
      <c r="F29" s="117">
        <v>5</v>
      </c>
      <c r="G29" s="117">
        <v>3</v>
      </c>
      <c r="H29" s="117">
        <v>11</v>
      </c>
      <c r="I29" s="117">
        <v>1</v>
      </c>
      <c r="J29" s="117">
        <v>1</v>
      </c>
      <c r="K29" s="117">
        <v>2</v>
      </c>
      <c r="L29" s="117">
        <v>5</v>
      </c>
      <c r="M29" s="117">
        <v>1</v>
      </c>
      <c r="N29" s="117">
        <v>46</v>
      </c>
      <c r="O29" s="118">
        <v>3.8333333333333335</v>
      </c>
      <c r="P29" s="117">
        <v>23</v>
      </c>
      <c r="Q29" s="116">
        <v>23</v>
      </c>
      <c r="R29" s="119"/>
      <c r="T29" t="s">
        <v>751</v>
      </c>
      <c r="U29">
        <v>23</v>
      </c>
      <c r="V29" s="120">
        <f>+W29*(1-0.2)*1.4</f>
        <v>700</v>
      </c>
      <c r="W29">
        <v>625</v>
      </c>
    </row>
    <row r="30" spans="1:23" ht="15">
      <c r="A30" s="115" t="s">
        <v>701</v>
      </c>
      <c r="B30" s="116" t="s">
        <v>702</v>
      </c>
      <c r="C30" s="117">
        <v>11</v>
      </c>
      <c r="D30" s="117">
        <v>3</v>
      </c>
      <c r="E30" s="117">
        <v>1</v>
      </c>
      <c r="F30" s="117">
        <v>1</v>
      </c>
      <c r="G30" s="117">
        <v>1</v>
      </c>
      <c r="H30" s="117">
        <v>16</v>
      </c>
      <c r="I30" s="117">
        <v>2</v>
      </c>
      <c r="J30" s="117">
        <v>4</v>
      </c>
      <c r="K30" s="117">
        <v>5</v>
      </c>
      <c r="L30" s="117">
        <v>1</v>
      </c>
      <c r="M30" s="117">
        <v>1</v>
      </c>
      <c r="N30" s="117">
        <v>46</v>
      </c>
      <c r="O30" s="118">
        <v>3.8333333333333335</v>
      </c>
      <c r="P30" s="117">
        <v>23</v>
      </c>
      <c r="Q30" s="116">
        <v>23</v>
      </c>
      <c r="R30" s="119"/>
      <c r="T30" t="s">
        <v>754</v>
      </c>
      <c r="U30">
        <v>23</v>
      </c>
      <c r="V30" s="120">
        <f>+W30*(1-0.2)*1.4</f>
        <v>1372</v>
      </c>
      <c r="W30">
        <v>1225</v>
      </c>
    </row>
    <row r="31" spans="1:24" ht="15">
      <c r="A31" s="115" t="s">
        <v>704</v>
      </c>
      <c r="B31" s="116" t="s">
        <v>705</v>
      </c>
      <c r="C31" s="117"/>
      <c r="D31" s="117">
        <v>4</v>
      </c>
      <c r="E31" s="117">
        <v>2</v>
      </c>
      <c r="F31" s="117">
        <v>18</v>
      </c>
      <c r="G31" s="117">
        <v>2</v>
      </c>
      <c r="H31" s="117"/>
      <c r="I31" s="117">
        <v>6</v>
      </c>
      <c r="J31" s="117">
        <v>12</v>
      </c>
      <c r="K31" s="117"/>
      <c r="L31" s="117"/>
      <c r="M31" s="117"/>
      <c r="N31" s="117">
        <v>44</v>
      </c>
      <c r="O31" s="118">
        <v>3.6666666666666665</v>
      </c>
      <c r="P31" s="117">
        <v>22</v>
      </c>
      <c r="Q31" s="116">
        <v>22</v>
      </c>
      <c r="R31" s="119"/>
      <c r="T31" t="s">
        <v>652</v>
      </c>
      <c r="U31">
        <v>22</v>
      </c>
      <c r="V31" s="120">
        <f>+X31</f>
        <v>650</v>
      </c>
      <c r="X31">
        <v>650</v>
      </c>
    </row>
    <row r="32" spans="1:23" ht="15">
      <c r="A32" s="115" t="s">
        <v>707</v>
      </c>
      <c r="B32" s="116" t="s">
        <v>708</v>
      </c>
      <c r="C32" s="117">
        <v>2</v>
      </c>
      <c r="D32" s="117">
        <v>6</v>
      </c>
      <c r="E32" s="117"/>
      <c r="F32" s="117">
        <v>2</v>
      </c>
      <c r="G32" s="117"/>
      <c r="H32" s="117">
        <v>1</v>
      </c>
      <c r="I32" s="117">
        <v>5</v>
      </c>
      <c r="J32" s="117">
        <v>1</v>
      </c>
      <c r="K32" s="117">
        <v>7</v>
      </c>
      <c r="L32" s="117">
        <v>13</v>
      </c>
      <c r="M32" s="117">
        <v>6</v>
      </c>
      <c r="N32" s="117">
        <v>43</v>
      </c>
      <c r="O32" s="118">
        <v>3.5833333333333335</v>
      </c>
      <c r="P32" s="117">
        <v>21.5</v>
      </c>
      <c r="Q32" s="116">
        <v>21</v>
      </c>
      <c r="R32" s="119"/>
      <c r="T32" t="s">
        <v>679</v>
      </c>
      <c r="U32">
        <v>21</v>
      </c>
      <c r="V32" s="120">
        <f>+W32*(1-0.2)*1.4</f>
        <v>1344</v>
      </c>
      <c r="W32">
        <v>1200</v>
      </c>
    </row>
    <row r="33" spans="1:25" ht="15">
      <c r="A33" s="115" t="s">
        <v>710</v>
      </c>
      <c r="B33" s="116" t="s">
        <v>711</v>
      </c>
      <c r="C33" s="117">
        <v>2</v>
      </c>
      <c r="D33" s="117">
        <v>17</v>
      </c>
      <c r="E33" s="117">
        <v>2</v>
      </c>
      <c r="F33" s="117">
        <v>7</v>
      </c>
      <c r="G33" s="117"/>
      <c r="H33" s="117">
        <v>5</v>
      </c>
      <c r="I33" s="117">
        <v>4</v>
      </c>
      <c r="J33" s="117">
        <v>5</v>
      </c>
      <c r="K33" s="117"/>
      <c r="L33" s="117"/>
      <c r="M33" s="117"/>
      <c r="N33" s="117">
        <v>42</v>
      </c>
      <c r="O33" s="118">
        <v>3.5</v>
      </c>
      <c r="P33" s="117">
        <v>21</v>
      </c>
      <c r="Q33" s="116">
        <v>21</v>
      </c>
      <c r="R33" s="119"/>
      <c r="T33" t="s">
        <v>712</v>
      </c>
      <c r="U33">
        <v>21</v>
      </c>
      <c r="V33" s="120">
        <f>+Y33*(1-0.2)*1.4</f>
        <v>4704</v>
      </c>
      <c r="Y33">
        <v>4200</v>
      </c>
    </row>
    <row r="34" spans="1:23" ht="15">
      <c r="A34" s="115" t="s">
        <v>713</v>
      </c>
      <c r="B34" s="116" t="s">
        <v>714</v>
      </c>
      <c r="C34" s="117"/>
      <c r="D34" s="117"/>
      <c r="E34" s="117">
        <v>1</v>
      </c>
      <c r="F34" s="117">
        <v>6</v>
      </c>
      <c r="G34" s="117">
        <v>5</v>
      </c>
      <c r="H34" s="117">
        <v>10</v>
      </c>
      <c r="I34" s="117">
        <v>3</v>
      </c>
      <c r="J34" s="117">
        <v>6</v>
      </c>
      <c r="K34" s="117"/>
      <c r="L34" s="117">
        <v>2</v>
      </c>
      <c r="M34" s="117">
        <v>6</v>
      </c>
      <c r="N34" s="117">
        <v>39</v>
      </c>
      <c r="O34" s="118">
        <v>3.25</v>
      </c>
      <c r="P34" s="117">
        <v>19.5</v>
      </c>
      <c r="Q34" s="116">
        <v>19</v>
      </c>
      <c r="R34" s="119"/>
      <c r="T34" t="s">
        <v>649</v>
      </c>
      <c r="U34">
        <v>19</v>
      </c>
      <c r="V34" s="120">
        <f>+W34*(1-0.2)*1.4</f>
        <v>716.8</v>
      </c>
      <c r="W34">
        <v>640</v>
      </c>
    </row>
    <row r="35" spans="1:25" ht="15">
      <c r="A35" s="115" t="s">
        <v>716</v>
      </c>
      <c r="B35" s="116" t="s">
        <v>717</v>
      </c>
      <c r="C35" s="117"/>
      <c r="D35" s="117">
        <v>1</v>
      </c>
      <c r="E35" s="117">
        <v>1</v>
      </c>
      <c r="F35" s="117">
        <v>3</v>
      </c>
      <c r="G35" s="117">
        <v>3</v>
      </c>
      <c r="H35" s="117"/>
      <c r="I35" s="117">
        <v>8</v>
      </c>
      <c r="J35" s="117">
        <v>16</v>
      </c>
      <c r="K35" s="117"/>
      <c r="L35" s="117">
        <v>2</v>
      </c>
      <c r="M35" s="117">
        <v>1</v>
      </c>
      <c r="N35" s="117">
        <v>35</v>
      </c>
      <c r="O35" s="118">
        <v>2.9166666666666665</v>
      </c>
      <c r="P35" s="117">
        <v>17.5</v>
      </c>
      <c r="Q35" s="116">
        <v>17</v>
      </c>
      <c r="R35" s="119"/>
      <c r="T35" t="s">
        <v>709</v>
      </c>
      <c r="U35">
        <v>17</v>
      </c>
      <c r="V35" s="120">
        <f>+Y35*(1-0.2)*1.4</f>
        <v>4704</v>
      </c>
      <c r="Y35">
        <v>4200</v>
      </c>
    </row>
    <row r="36" spans="1:25" ht="15">
      <c r="A36" s="115" t="s">
        <v>719</v>
      </c>
      <c r="B36" s="116" t="s">
        <v>720</v>
      </c>
      <c r="C36" s="117"/>
      <c r="D36" s="117">
        <v>5</v>
      </c>
      <c r="E36" s="117">
        <v>4</v>
      </c>
      <c r="F36" s="117">
        <v>1</v>
      </c>
      <c r="G36" s="117">
        <v>5</v>
      </c>
      <c r="H36" s="117"/>
      <c r="I36" s="117">
        <v>10</v>
      </c>
      <c r="J36" s="117">
        <v>4</v>
      </c>
      <c r="K36" s="117">
        <v>2</v>
      </c>
      <c r="L36" s="117">
        <v>4</v>
      </c>
      <c r="M36" s="117"/>
      <c r="N36" s="117">
        <v>35</v>
      </c>
      <c r="O36" s="118">
        <v>2.9166666666666665</v>
      </c>
      <c r="P36" s="117">
        <v>17.5</v>
      </c>
      <c r="Q36" s="116">
        <v>17</v>
      </c>
      <c r="R36" s="119"/>
      <c r="T36" t="s">
        <v>715</v>
      </c>
      <c r="U36">
        <v>17</v>
      </c>
      <c r="V36" s="120">
        <f>+Y36*(1-0.2)*1.4</f>
        <v>4592</v>
      </c>
      <c r="Y36">
        <v>4100</v>
      </c>
    </row>
    <row r="37" spans="1:23" ht="15">
      <c r="A37" s="115" t="s">
        <v>722</v>
      </c>
      <c r="B37" s="116" t="s">
        <v>723</v>
      </c>
      <c r="C37" s="117">
        <v>3</v>
      </c>
      <c r="D37" s="117">
        <v>3</v>
      </c>
      <c r="E37" s="117">
        <v>2</v>
      </c>
      <c r="F37" s="117">
        <v>2</v>
      </c>
      <c r="G37" s="117">
        <v>3</v>
      </c>
      <c r="H37" s="117">
        <v>1</v>
      </c>
      <c r="I37" s="117">
        <v>1</v>
      </c>
      <c r="J37" s="117">
        <v>11</v>
      </c>
      <c r="K37" s="117"/>
      <c r="L37" s="117">
        <v>3</v>
      </c>
      <c r="M37" s="117">
        <v>4</v>
      </c>
      <c r="N37" s="117">
        <v>33</v>
      </c>
      <c r="O37" s="118">
        <v>2.75</v>
      </c>
      <c r="P37" s="117">
        <v>16.5</v>
      </c>
      <c r="Q37" s="116">
        <v>16</v>
      </c>
      <c r="R37" s="119"/>
      <c r="T37" t="s">
        <v>631</v>
      </c>
      <c r="U37">
        <v>16</v>
      </c>
      <c r="V37" s="120">
        <f>+W37*(1-0.2)*1.4</f>
        <v>996.8</v>
      </c>
      <c r="W37">
        <v>890</v>
      </c>
    </row>
    <row r="38" spans="1:23" ht="15">
      <c r="A38" s="115" t="s">
        <v>725</v>
      </c>
      <c r="B38" s="116" t="s">
        <v>726</v>
      </c>
      <c r="C38" s="117">
        <v>1</v>
      </c>
      <c r="D38" s="117">
        <v>7</v>
      </c>
      <c r="E38" s="117">
        <v>1</v>
      </c>
      <c r="F38" s="117"/>
      <c r="G38" s="117">
        <v>4</v>
      </c>
      <c r="H38" s="117"/>
      <c r="I38" s="117">
        <v>2</v>
      </c>
      <c r="J38" s="117">
        <v>9</v>
      </c>
      <c r="K38" s="117">
        <v>4</v>
      </c>
      <c r="L38" s="117">
        <v>4</v>
      </c>
      <c r="M38" s="117">
        <v>1</v>
      </c>
      <c r="N38" s="117">
        <v>33</v>
      </c>
      <c r="O38" s="118">
        <v>2.75</v>
      </c>
      <c r="P38" s="117">
        <v>16.5</v>
      </c>
      <c r="Q38" s="116">
        <v>16</v>
      </c>
      <c r="R38" s="119"/>
      <c r="T38" t="s">
        <v>658</v>
      </c>
      <c r="U38">
        <v>16</v>
      </c>
      <c r="V38" s="120">
        <f>+W38*(1-0.2)*1.4</f>
        <v>800.8</v>
      </c>
      <c r="W38">
        <v>715</v>
      </c>
    </row>
    <row r="39" spans="1:21" ht="15">
      <c r="A39" s="115" t="s">
        <v>728</v>
      </c>
      <c r="B39" s="116" t="s">
        <v>729</v>
      </c>
      <c r="C39" s="117"/>
      <c r="D39" s="117"/>
      <c r="E39" s="117">
        <v>5</v>
      </c>
      <c r="F39" s="117"/>
      <c r="G39" s="117"/>
      <c r="H39" s="117"/>
      <c r="I39" s="117">
        <v>24</v>
      </c>
      <c r="J39" s="117"/>
      <c r="K39" s="117"/>
      <c r="L39" s="117">
        <v>4</v>
      </c>
      <c r="M39" s="117"/>
      <c r="N39" s="117">
        <v>33</v>
      </c>
      <c r="O39" s="118">
        <v>2.75</v>
      </c>
      <c r="P39" s="117">
        <v>16.5</v>
      </c>
      <c r="Q39" s="116">
        <v>16</v>
      </c>
      <c r="R39" s="119"/>
      <c r="T39" t="s">
        <v>730</v>
      </c>
      <c r="U39">
        <v>16</v>
      </c>
    </row>
    <row r="40" spans="1:22" ht="15">
      <c r="A40" s="115" t="s">
        <v>732</v>
      </c>
      <c r="B40" s="116" t="s">
        <v>733</v>
      </c>
      <c r="C40" s="117"/>
      <c r="D40" s="117"/>
      <c r="E40" s="117">
        <v>2</v>
      </c>
      <c r="F40" s="117"/>
      <c r="G40" s="117">
        <v>2</v>
      </c>
      <c r="H40" s="117">
        <v>5</v>
      </c>
      <c r="I40" s="117">
        <v>4</v>
      </c>
      <c r="J40" s="117">
        <v>6</v>
      </c>
      <c r="K40" s="117">
        <v>4</v>
      </c>
      <c r="L40" s="117">
        <v>3</v>
      </c>
      <c r="M40" s="117">
        <v>4</v>
      </c>
      <c r="N40" s="117">
        <v>30</v>
      </c>
      <c r="O40" s="118">
        <v>2.5</v>
      </c>
      <c r="P40" s="117">
        <v>15</v>
      </c>
      <c r="Q40" s="116">
        <v>15</v>
      </c>
      <c r="R40" s="119"/>
      <c r="T40" t="s">
        <v>634</v>
      </c>
      <c r="U40">
        <v>15</v>
      </c>
      <c r="V40" s="120">
        <v>2044</v>
      </c>
    </row>
    <row r="41" spans="1:23" ht="15">
      <c r="A41" s="115" t="s">
        <v>734</v>
      </c>
      <c r="B41" s="116" t="s">
        <v>735</v>
      </c>
      <c r="C41" s="117">
        <v>7</v>
      </c>
      <c r="D41" s="117"/>
      <c r="E41" s="117">
        <v>1</v>
      </c>
      <c r="F41" s="117"/>
      <c r="G41" s="117">
        <v>17</v>
      </c>
      <c r="H41" s="117"/>
      <c r="I41" s="117"/>
      <c r="J41" s="117">
        <v>4</v>
      </c>
      <c r="K41" s="117"/>
      <c r="L41" s="117">
        <v>1</v>
      </c>
      <c r="M41" s="117"/>
      <c r="N41" s="117">
        <v>30</v>
      </c>
      <c r="O41" s="118">
        <v>2.5</v>
      </c>
      <c r="P41" s="117">
        <v>15</v>
      </c>
      <c r="Q41" s="116">
        <v>15</v>
      </c>
      <c r="R41" s="119"/>
      <c r="T41" t="s">
        <v>640</v>
      </c>
      <c r="U41">
        <v>15</v>
      </c>
      <c r="V41" s="120">
        <f>+W41*(1-0.2)*1.4</f>
        <v>2436</v>
      </c>
      <c r="W41">
        <v>2175</v>
      </c>
    </row>
    <row r="42" spans="1:22" ht="15">
      <c r="A42" s="115" t="s">
        <v>737</v>
      </c>
      <c r="B42" s="116" t="s">
        <v>738</v>
      </c>
      <c r="C42" s="117"/>
      <c r="D42" s="117">
        <v>1</v>
      </c>
      <c r="E42" s="117">
        <v>12</v>
      </c>
      <c r="F42" s="117">
        <v>3</v>
      </c>
      <c r="G42" s="117"/>
      <c r="H42" s="117">
        <v>6</v>
      </c>
      <c r="I42" s="117"/>
      <c r="J42" s="117"/>
      <c r="K42" s="117">
        <v>7</v>
      </c>
      <c r="L42" s="117"/>
      <c r="M42" s="117">
        <v>2</v>
      </c>
      <c r="N42" s="117">
        <v>31</v>
      </c>
      <c r="O42" s="118">
        <v>2.5833333333333335</v>
      </c>
      <c r="P42" s="117">
        <v>15.5</v>
      </c>
      <c r="Q42" s="116">
        <v>15</v>
      </c>
      <c r="R42" s="119"/>
      <c r="T42" t="s">
        <v>682</v>
      </c>
      <c r="U42">
        <v>15</v>
      </c>
      <c r="V42" s="120">
        <f>+W42*(1-0.2)*1.4</f>
        <v>0</v>
      </c>
    </row>
    <row r="43" spans="1:21" ht="15">
      <c r="A43" s="115" t="s">
        <v>740</v>
      </c>
      <c r="B43" s="116" t="s">
        <v>741</v>
      </c>
      <c r="C43" s="117"/>
      <c r="D43" s="117"/>
      <c r="E43" s="117"/>
      <c r="F43" s="117"/>
      <c r="G43" s="117"/>
      <c r="H43" s="117">
        <v>10</v>
      </c>
      <c r="I43" s="117"/>
      <c r="J43" s="117">
        <v>11.5</v>
      </c>
      <c r="K43" s="117"/>
      <c r="L43" s="117"/>
      <c r="M43" s="117">
        <v>10</v>
      </c>
      <c r="N43" s="117">
        <v>31.5</v>
      </c>
      <c r="O43" s="118">
        <v>2.625</v>
      </c>
      <c r="P43" s="117">
        <v>15.75</v>
      </c>
      <c r="Q43" s="116">
        <v>15</v>
      </c>
      <c r="R43" s="119"/>
      <c r="T43" t="s">
        <v>727</v>
      </c>
      <c r="U43">
        <v>15</v>
      </c>
    </row>
    <row r="44" spans="1:23" ht="15">
      <c r="A44" s="115" t="s">
        <v>743</v>
      </c>
      <c r="B44" s="116" t="s">
        <v>744</v>
      </c>
      <c r="C44" s="117">
        <v>1</v>
      </c>
      <c r="D44" s="117">
        <v>1</v>
      </c>
      <c r="E44" s="117">
        <v>1</v>
      </c>
      <c r="F44" s="117">
        <v>1</v>
      </c>
      <c r="G44" s="117"/>
      <c r="H44" s="117">
        <v>8</v>
      </c>
      <c r="I44" s="117">
        <v>1</v>
      </c>
      <c r="J44" s="117">
        <v>7</v>
      </c>
      <c r="K44" s="117">
        <v>2</v>
      </c>
      <c r="L44" s="117">
        <v>4</v>
      </c>
      <c r="M44" s="117">
        <v>3</v>
      </c>
      <c r="N44" s="117">
        <v>29</v>
      </c>
      <c r="O44" s="118">
        <v>2.4166666666666665</v>
      </c>
      <c r="P44" s="117">
        <v>14.5</v>
      </c>
      <c r="Q44" s="116">
        <v>14</v>
      </c>
      <c r="R44" s="119"/>
      <c r="T44" t="s">
        <v>676</v>
      </c>
      <c r="U44">
        <v>14</v>
      </c>
      <c r="V44" s="120">
        <f>+W44*(1-0.2)*1.4</f>
        <v>1489.6</v>
      </c>
      <c r="W44">
        <v>1330</v>
      </c>
    </row>
    <row r="45" spans="1:24" ht="15">
      <c r="A45" s="115" t="s">
        <v>746</v>
      </c>
      <c r="B45" s="116" t="s">
        <v>747</v>
      </c>
      <c r="C45" s="117">
        <v>1</v>
      </c>
      <c r="D45" s="117">
        <v>1</v>
      </c>
      <c r="E45" s="117">
        <v>2</v>
      </c>
      <c r="F45" s="117">
        <v>2</v>
      </c>
      <c r="G45" s="117">
        <v>2</v>
      </c>
      <c r="H45" s="117">
        <v>6</v>
      </c>
      <c r="I45" s="117"/>
      <c r="J45" s="117">
        <v>9</v>
      </c>
      <c r="K45" s="117">
        <v>1</v>
      </c>
      <c r="L45" s="117">
        <v>2</v>
      </c>
      <c r="M45" s="117"/>
      <c r="N45" s="117">
        <v>26</v>
      </c>
      <c r="O45" s="118">
        <v>2.1666666666666665</v>
      </c>
      <c r="P45" s="117">
        <v>13</v>
      </c>
      <c r="Q45" s="116">
        <v>13</v>
      </c>
      <c r="R45" s="119"/>
      <c r="T45" t="s">
        <v>637</v>
      </c>
      <c r="U45">
        <v>13</v>
      </c>
      <c r="V45" s="120">
        <f>+X45</f>
        <v>4225</v>
      </c>
      <c r="X45">
        <v>4225</v>
      </c>
    </row>
    <row r="46" spans="1:22" ht="15">
      <c r="A46" s="115" t="s">
        <v>749</v>
      </c>
      <c r="B46" s="116" t="s">
        <v>750</v>
      </c>
      <c r="C46" s="117">
        <v>12</v>
      </c>
      <c r="D46" s="117">
        <v>2</v>
      </c>
      <c r="E46" s="117"/>
      <c r="F46" s="117"/>
      <c r="G46" s="117"/>
      <c r="H46" s="117"/>
      <c r="I46" s="117"/>
      <c r="J46" s="117"/>
      <c r="K46" s="117">
        <v>4</v>
      </c>
      <c r="L46" s="117">
        <v>4</v>
      </c>
      <c r="M46" s="117">
        <v>2</v>
      </c>
      <c r="N46" s="117">
        <v>24</v>
      </c>
      <c r="O46" s="118">
        <v>2</v>
      </c>
      <c r="P46" s="117">
        <v>12</v>
      </c>
      <c r="Q46" s="116">
        <v>12</v>
      </c>
      <c r="R46" s="119"/>
      <c r="T46" t="s">
        <v>619</v>
      </c>
      <c r="U46">
        <v>12</v>
      </c>
      <c r="V46" s="120">
        <v>321</v>
      </c>
    </row>
    <row r="47" spans="1:22" ht="15">
      <c r="A47" s="115" t="s">
        <v>752</v>
      </c>
      <c r="B47" s="116" t="s">
        <v>753</v>
      </c>
      <c r="C47" s="117">
        <v>18</v>
      </c>
      <c r="D47" s="117"/>
      <c r="E47" s="117"/>
      <c r="F47" s="117"/>
      <c r="G47" s="117"/>
      <c r="H47" s="117"/>
      <c r="I47" s="117"/>
      <c r="J47" s="117"/>
      <c r="K47" s="117"/>
      <c r="L47" s="117">
        <v>6</v>
      </c>
      <c r="M47" s="117"/>
      <c r="N47" s="117">
        <v>24</v>
      </c>
      <c r="O47" s="118">
        <v>2</v>
      </c>
      <c r="P47" s="117">
        <v>12</v>
      </c>
      <c r="Q47" s="116">
        <v>12</v>
      </c>
      <c r="R47" s="119"/>
      <c r="T47" t="s">
        <v>667</v>
      </c>
      <c r="U47">
        <v>12</v>
      </c>
      <c r="V47" s="120">
        <f>+W47*(1-0.2)*1.4</f>
        <v>0</v>
      </c>
    </row>
    <row r="48" spans="1:25" ht="15">
      <c r="A48" s="115" t="s">
        <v>755</v>
      </c>
      <c r="B48" s="116" t="s">
        <v>756</v>
      </c>
      <c r="C48" s="117"/>
      <c r="D48" s="117">
        <v>1</v>
      </c>
      <c r="E48" s="117">
        <v>2</v>
      </c>
      <c r="F48" s="117"/>
      <c r="G48" s="117">
        <v>9</v>
      </c>
      <c r="H48" s="117">
        <v>5</v>
      </c>
      <c r="I48" s="117"/>
      <c r="J48" s="117">
        <v>3</v>
      </c>
      <c r="K48" s="117">
        <v>3</v>
      </c>
      <c r="L48" s="117">
        <v>1</v>
      </c>
      <c r="M48" s="117"/>
      <c r="N48" s="117">
        <v>24</v>
      </c>
      <c r="O48" s="118">
        <v>2</v>
      </c>
      <c r="P48" s="117">
        <v>12</v>
      </c>
      <c r="Q48" s="116">
        <v>12</v>
      </c>
      <c r="R48" s="119"/>
      <c r="T48" t="s">
        <v>718</v>
      </c>
      <c r="U48">
        <v>12</v>
      </c>
      <c r="V48" s="120">
        <f>+Y48*(1-0.2)*1.4</f>
        <v>5734.4</v>
      </c>
      <c r="Y48">
        <v>5120</v>
      </c>
    </row>
    <row r="49" spans="1:23" ht="15">
      <c r="A49" s="115" t="s">
        <v>758</v>
      </c>
      <c r="B49" s="116" t="s">
        <v>759</v>
      </c>
      <c r="C49" s="117"/>
      <c r="D49" s="117"/>
      <c r="E49" s="117"/>
      <c r="F49" s="117"/>
      <c r="G49" s="117"/>
      <c r="H49" s="117"/>
      <c r="I49" s="117"/>
      <c r="J49" s="117">
        <v>10</v>
      </c>
      <c r="K49" s="117"/>
      <c r="L49" s="117"/>
      <c r="M49" s="117">
        <v>15</v>
      </c>
      <c r="N49" s="117">
        <v>25</v>
      </c>
      <c r="O49" s="118">
        <v>2.0833333333333335</v>
      </c>
      <c r="P49" s="117">
        <v>12.5</v>
      </c>
      <c r="Q49" s="116">
        <v>12</v>
      </c>
      <c r="R49" s="119"/>
      <c r="T49" t="s">
        <v>724</v>
      </c>
      <c r="U49">
        <v>12</v>
      </c>
      <c r="V49" s="120">
        <f>+W49*(1-0.2)</f>
        <v>1032</v>
      </c>
      <c r="W49">
        <v>1290</v>
      </c>
    </row>
    <row r="50" spans="1:22" ht="15">
      <c r="A50" s="115" t="s">
        <v>761</v>
      </c>
      <c r="B50" s="116" t="s">
        <v>762</v>
      </c>
      <c r="C50" s="117"/>
      <c r="D50" s="117">
        <v>1</v>
      </c>
      <c r="E50" s="117">
        <v>4</v>
      </c>
      <c r="F50" s="117"/>
      <c r="G50" s="117">
        <v>7</v>
      </c>
      <c r="H50" s="117">
        <v>6</v>
      </c>
      <c r="I50" s="117"/>
      <c r="J50" s="117">
        <v>2</v>
      </c>
      <c r="K50" s="117">
        <v>1</v>
      </c>
      <c r="L50" s="117">
        <v>2</v>
      </c>
      <c r="M50" s="117"/>
      <c r="N50" s="117">
        <v>23</v>
      </c>
      <c r="O50" s="118">
        <v>1.9166666666666667</v>
      </c>
      <c r="P50" s="117">
        <v>11.5</v>
      </c>
      <c r="Q50" s="116">
        <v>11</v>
      </c>
      <c r="R50" s="119"/>
      <c r="T50" t="s">
        <v>739</v>
      </c>
      <c r="U50">
        <v>11</v>
      </c>
      <c r="V50" s="120">
        <v>9173</v>
      </c>
    </row>
    <row r="51" spans="1:22" ht="15">
      <c r="A51" s="115" t="s">
        <v>764</v>
      </c>
      <c r="B51" s="116" t="s">
        <v>765</v>
      </c>
      <c r="C51" s="117">
        <v>6</v>
      </c>
      <c r="D51" s="117"/>
      <c r="E51" s="117"/>
      <c r="F51" s="117"/>
      <c r="G51" s="117">
        <v>2.5</v>
      </c>
      <c r="H51" s="117"/>
      <c r="I51" s="117"/>
      <c r="J51" s="117">
        <v>11</v>
      </c>
      <c r="K51" s="117"/>
      <c r="L51" s="117"/>
      <c r="M51" s="117">
        <v>3</v>
      </c>
      <c r="N51" s="117">
        <v>22.5</v>
      </c>
      <c r="O51" s="118">
        <v>1.875</v>
      </c>
      <c r="P51" s="117">
        <v>11.25</v>
      </c>
      <c r="Q51" s="116">
        <v>11</v>
      </c>
      <c r="R51" s="119"/>
      <c r="T51" t="s">
        <v>757</v>
      </c>
      <c r="U51">
        <v>11</v>
      </c>
      <c r="V51" s="120">
        <v>829</v>
      </c>
    </row>
  </sheetData>
  <sheetProtection/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3" sqref="B23"/>
    </sheetView>
  </sheetViews>
  <sheetFormatPr defaultColWidth="11.421875" defaultRowHeight="15"/>
  <cols>
    <col min="1" max="1" width="13.8515625" style="121" customWidth="1"/>
    <col min="2" max="2" width="51.7109375" style="0" customWidth="1"/>
    <col min="3" max="16" width="0" style="0" hidden="1" customWidth="1"/>
    <col min="20" max="20" width="38.7109375" style="0" customWidth="1"/>
  </cols>
  <sheetData>
    <row r="1" spans="1:18" ht="15">
      <c r="A1" s="109" t="s">
        <v>594</v>
      </c>
      <c r="B1" s="110" t="s">
        <v>595</v>
      </c>
      <c r="C1" s="110" t="s">
        <v>596</v>
      </c>
      <c r="D1" s="110" t="s">
        <v>597</v>
      </c>
      <c r="E1" s="110" t="s">
        <v>598</v>
      </c>
      <c r="F1" s="110" t="s">
        <v>599</v>
      </c>
      <c r="G1" s="110" t="s">
        <v>600</v>
      </c>
      <c r="H1" s="110" t="s">
        <v>601</v>
      </c>
      <c r="I1" s="110" t="s">
        <v>602</v>
      </c>
      <c r="J1" s="110" t="s">
        <v>603</v>
      </c>
      <c r="K1" s="110" t="s">
        <v>604</v>
      </c>
      <c r="L1" s="110" t="s">
        <v>605</v>
      </c>
      <c r="M1" s="110" t="s">
        <v>606</v>
      </c>
      <c r="N1" s="110" t="s">
        <v>607</v>
      </c>
      <c r="O1" s="111" t="s">
        <v>608</v>
      </c>
      <c r="P1" s="110" t="s">
        <v>609</v>
      </c>
      <c r="Q1" s="110" t="s">
        <v>610</v>
      </c>
      <c r="R1" s="112" t="s">
        <v>611</v>
      </c>
    </row>
    <row r="2" spans="1:20" ht="15">
      <c r="A2" s="115" t="s">
        <v>617</v>
      </c>
      <c r="B2" s="116" t="s">
        <v>618</v>
      </c>
      <c r="C2" s="117">
        <v>500</v>
      </c>
      <c r="D2" s="117"/>
      <c r="E2" s="117">
        <v>100</v>
      </c>
      <c r="F2" s="117"/>
      <c r="G2" s="117"/>
      <c r="H2" s="117">
        <v>120</v>
      </c>
      <c r="I2" s="117">
        <v>100</v>
      </c>
      <c r="J2" s="117">
        <v>113</v>
      </c>
      <c r="K2" s="117">
        <v>14</v>
      </c>
      <c r="L2" s="117">
        <v>200</v>
      </c>
      <c r="M2" s="117">
        <v>153</v>
      </c>
      <c r="N2" s="117">
        <v>1300</v>
      </c>
      <c r="O2" s="118">
        <v>108.33333333333333</v>
      </c>
      <c r="P2" s="117">
        <v>650</v>
      </c>
      <c r="Q2" s="116">
        <v>650</v>
      </c>
      <c r="R2" s="119"/>
      <c r="T2" t="s">
        <v>691</v>
      </c>
    </row>
    <row r="3" spans="1:20" ht="15">
      <c r="A3" s="115" t="s">
        <v>620</v>
      </c>
      <c r="B3" s="116" t="s">
        <v>621</v>
      </c>
      <c r="C3" s="117">
        <v>56</v>
      </c>
      <c r="D3" s="117">
        <v>35</v>
      </c>
      <c r="E3" s="117">
        <v>72</v>
      </c>
      <c r="F3" s="117">
        <v>29</v>
      </c>
      <c r="G3" s="117">
        <v>22</v>
      </c>
      <c r="H3" s="117">
        <v>66</v>
      </c>
      <c r="I3" s="117">
        <v>41</v>
      </c>
      <c r="J3" s="117">
        <v>40</v>
      </c>
      <c r="K3" s="117">
        <v>82</v>
      </c>
      <c r="L3" s="117">
        <v>55</v>
      </c>
      <c r="M3" s="117">
        <v>52</v>
      </c>
      <c r="N3" s="117">
        <v>550</v>
      </c>
      <c r="O3" s="118">
        <v>45.833333333333336</v>
      </c>
      <c r="P3" s="117">
        <v>275</v>
      </c>
      <c r="Q3" s="116">
        <v>275</v>
      </c>
      <c r="R3" s="119"/>
      <c r="T3" t="s">
        <v>766</v>
      </c>
    </row>
    <row r="4" spans="1:20" ht="15">
      <c r="A4" s="115" t="s">
        <v>623</v>
      </c>
      <c r="B4" s="116" t="s">
        <v>624</v>
      </c>
      <c r="C4" s="117"/>
      <c r="D4" s="117"/>
      <c r="E4" s="117"/>
      <c r="F4" s="117">
        <v>126</v>
      </c>
      <c r="G4" s="117">
        <v>65</v>
      </c>
      <c r="H4" s="117">
        <v>25</v>
      </c>
      <c r="I4" s="117">
        <v>15</v>
      </c>
      <c r="J4" s="117">
        <v>65</v>
      </c>
      <c r="K4" s="117">
        <v>51</v>
      </c>
      <c r="L4" s="117">
        <v>27</v>
      </c>
      <c r="M4" s="117">
        <v>95</v>
      </c>
      <c r="N4" s="117">
        <v>469</v>
      </c>
      <c r="O4" s="118">
        <v>39.083333333333336</v>
      </c>
      <c r="P4" s="117">
        <v>234.5</v>
      </c>
      <c r="Q4" s="116">
        <v>234</v>
      </c>
      <c r="R4" s="119"/>
      <c r="T4" t="s">
        <v>767</v>
      </c>
    </row>
    <row r="5" spans="1:20" ht="15">
      <c r="A5" s="115" t="s">
        <v>626</v>
      </c>
      <c r="B5" s="116" t="s">
        <v>627</v>
      </c>
      <c r="C5" s="117"/>
      <c r="D5" s="117">
        <v>100</v>
      </c>
      <c r="E5" s="117">
        <v>118</v>
      </c>
      <c r="F5" s="117"/>
      <c r="G5" s="117">
        <v>11</v>
      </c>
      <c r="H5" s="117">
        <v>12</v>
      </c>
      <c r="I5" s="117">
        <v>3</v>
      </c>
      <c r="J5" s="117">
        <v>1</v>
      </c>
      <c r="K5" s="117">
        <v>3</v>
      </c>
      <c r="L5" s="117">
        <v>3</v>
      </c>
      <c r="M5" s="117">
        <v>9</v>
      </c>
      <c r="N5" s="117">
        <v>260</v>
      </c>
      <c r="O5" s="118">
        <v>21.666666666666668</v>
      </c>
      <c r="P5" s="117">
        <v>130</v>
      </c>
      <c r="Q5" s="116">
        <v>130</v>
      </c>
      <c r="R5" s="119"/>
      <c r="T5" t="s">
        <v>768</v>
      </c>
    </row>
    <row r="6" spans="1:20" ht="15">
      <c r="A6" s="115" t="s">
        <v>629</v>
      </c>
      <c r="B6" s="116" t="s">
        <v>630</v>
      </c>
      <c r="C6" s="117">
        <v>100</v>
      </c>
      <c r="D6" s="117"/>
      <c r="E6" s="117"/>
      <c r="F6" s="117"/>
      <c r="G6" s="117">
        <v>2</v>
      </c>
      <c r="H6" s="117"/>
      <c r="I6" s="117">
        <v>1</v>
      </c>
      <c r="J6" s="117">
        <v>10</v>
      </c>
      <c r="K6" s="117">
        <v>10</v>
      </c>
      <c r="L6" s="117">
        <v>107</v>
      </c>
      <c r="M6" s="117"/>
      <c r="N6" s="117">
        <v>230</v>
      </c>
      <c r="O6" s="118">
        <v>19.166666666666668</v>
      </c>
      <c r="P6" s="117">
        <v>115</v>
      </c>
      <c r="Q6" s="116">
        <v>115</v>
      </c>
      <c r="R6" s="119"/>
      <c r="T6" t="s">
        <v>742</v>
      </c>
    </row>
    <row r="7" spans="1:20" ht="15">
      <c r="A7" s="115" t="s">
        <v>632</v>
      </c>
      <c r="B7" s="116" t="s">
        <v>633</v>
      </c>
      <c r="C7" s="117"/>
      <c r="D7" s="117">
        <v>100</v>
      </c>
      <c r="E7" s="117"/>
      <c r="F7" s="117">
        <v>15</v>
      </c>
      <c r="G7" s="117"/>
      <c r="H7" s="117">
        <v>104</v>
      </c>
      <c r="I7" s="117"/>
      <c r="J7" s="117"/>
      <c r="K7" s="117"/>
      <c r="L7" s="117"/>
      <c r="M7" s="117"/>
      <c r="N7" s="117">
        <v>219</v>
      </c>
      <c r="O7" s="118">
        <v>18.25</v>
      </c>
      <c r="P7" s="117">
        <v>109.5</v>
      </c>
      <c r="Q7" s="116">
        <v>109</v>
      </c>
      <c r="R7" s="119"/>
      <c r="T7" t="s">
        <v>688</v>
      </c>
    </row>
    <row r="8" spans="1:20" ht="15">
      <c r="A8" s="115" t="s">
        <v>635</v>
      </c>
      <c r="B8" s="116" t="s">
        <v>636</v>
      </c>
      <c r="C8" s="117"/>
      <c r="D8" s="117">
        <v>29</v>
      </c>
      <c r="E8" s="117">
        <v>38</v>
      </c>
      <c r="F8" s="117">
        <v>2</v>
      </c>
      <c r="G8" s="117">
        <v>22</v>
      </c>
      <c r="H8" s="117">
        <v>16</v>
      </c>
      <c r="I8" s="117">
        <v>4</v>
      </c>
      <c r="J8" s="117">
        <v>11</v>
      </c>
      <c r="K8" s="117">
        <v>12</v>
      </c>
      <c r="L8" s="117">
        <v>12</v>
      </c>
      <c r="M8" s="117">
        <v>6</v>
      </c>
      <c r="N8" s="117">
        <v>152</v>
      </c>
      <c r="O8" s="118">
        <v>12.666666666666666</v>
      </c>
      <c r="P8" s="117">
        <v>76</v>
      </c>
      <c r="Q8" s="116">
        <v>76</v>
      </c>
      <c r="R8" s="119"/>
      <c r="T8" t="s">
        <v>661</v>
      </c>
    </row>
    <row r="9" spans="1:20" ht="15">
      <c r="A9" s="115" t="s">
        <v>638</v>
      </c>
      <c r="B9" s="116" t="s">
        <v>639</v>
      </c>
      <c r="C9" s="117">
        <v>2</v>
      </c>
      <c r="D9" s="117">
        <v>16</v>
      </c>
      <c r="E9" s="117">
        <v>3</v>
      </c>
      <c r="F9" s="117">
        <v>2</v>
      </c>
      <c r="G9" s="117">
        <v>22</v>
      </c>
      <c r="H9" s="117">
        <v>6</v>
      </c>
      <c r="I9" s="117">
        <v>1</v>
      </c>
      <c r="J9" s="117">
        <v>44</v>
      </c>
      <c r="K9" s="117">
        <v>13</v>
      </c>
      <c r="L9" s="117">
        <v>36</v>
      </c>
      <c r="M9" s="117">
        <v>2</v>
      </c>
      <c r="N9" s="117">
        <v>147</v>
      </c>
      <c r="O9" s="118">
        <v>12.25</v>
      </c>
      <c r="P9" s="117">
        <v>73.5</v>
      </c>
      <c r="Q9" s="116">
        <v>73</v>
      </c>
      <c r="R9" s="119"/>
      <c r="T9" t="s">
        <v>670</v>
      </c>
    </row>
    <row r="10" spans="1:20" ht="15">
      <c r="A10" s="115" t="s">
        <v>641</v>
      </c>
      <c r="B10" s="116" t="s">
        <v>642</v>
      </c>
      <c r="C10" s="117">
        <v>6</v>
      </c>
      <c r="D10" s="117">
        <v>13</v>
      </c>
      <c r="E10" s="117">
        <v>16</v>
      </c>
      <c r="F10" s="117">
        <v>6</v>
      </c>
      <c r="G10" s="117">
        <v>16</v>
      </c>
      <c r="H10" s="117">
        <v>3</v>
      </c>
      <c r="I10" s="117">
        <v>2</v>
      </c>
      <c r="J10" s="117">
        <v>43</v>
      </c>
      <c r="K10" s="117">
        <v>18</v>
      </c>
      <c r="L10" s="117">
        <v>4</v>
      </c>
      <c r="M10" s="117">
        <v>6</v>
      </c>
      <c r="N10" s="117">
        <v>133</v>
      </c>
      <c r="O10" s="118">
        <v>11.083333333333334</v>
      </c>
      <c r="P10" s="117">
        <v>66.5</v>
      </c>
      <c r="Q10" s="116">
        <v>66</v>
      </c>
      <c r="R10" s="119"/>
      <c r="T10" t="s">
        <v>628</v>
      </c>
    </row>
    <row r="11" spans="1:20" ht="15">
      <c r="A11" s="115" t="s">
        <v>644</v>
      </c>
      <c r="B11" s="116" t="s">
        <v>645</v>
      </c>
      <c r="C11" s="117"/>
      <c r="D11" s="117">
        <v>22</v>
      </c>
      <c r="E11" s="117">
        <v>6</v>
      </c>
      <c r="F11" s="117">
        <v>5</v>
      </c>
      <c r="G11" s="117">
        <v>9</v>
      </c>
      <c r="H11" s="117">
        <v>22</v>
      </c>
      <c r="I11" s="117">
        <v>7</v>
      </c>
      <c r="J11" s="117">
        <v>18</v>
      </c>
      <c r="K11" s="117"/>
      <c r="L11" s="117">
        <v>21</v>
      </c>
      <c r="M11" s="117">
        <v>20</v>
      </c>
      <c r="N11" s="117">
        <v>130</v>
      </c>
      <c r="O11" s="118">
        <v>10.833333333333334</v>
      </c>
      <c r="P11" s="117">
        <v>65</v>
      </c>
      <c r="Q11" s="116">
        <v>65</v>
      </c>
      <c r="R11" s="119"/>
      <c r="T11" t="s">
        <v>748</v>
      </c>
    </row>
    <row r="12" spans="1:20" ht="15">
      <c r="A12" s="115" t="s">
        <v>647</v>
      </c>
      <c r="B12" s="116" t="s">
        <v>648</v>
      </c>
      <c r="C12" s="117"/>
      <c r="D12" s="117"/>
      <c r="E12" s="117"/>
      <c r="F12" s="117">
        <v>2</v>
      </c>
      <c r="G12" s="117">
        <v>5</v>
      </c>
      <c r="H12" s="117"/>
      <c r="I12" s="117">
        <v>2</v>
      </c>
      <c r="J12" s="117">
        <v>74</v>
      </c>
      <c r="K12" s="117">
        <v>13</v>
      </c>
      <c r="L12" s="117">
        <v>30</v>
      </c>
      <c r="M12" s="117"/>
      <c r="N12" s="117">
        <v>126</v>
      </c>
      <c r="O12" s="118">
        <v>10.5</v>
      </c>
      <c r="P12" s="117">
        <v>63</v>
      </c>
      <c r="Q12" s="116">
        <v>63</v>
      </c>
      <c r="R12" s="119"/>
      <c r="T12" t="s">
        <v>769</v>
      </c>
    </row>
    <row r="13" spans="1:20" ht="15">
      <c r="A13" s="115" t="s">
        <v>650</v>
      </c>
      <c r="B13" s="116" t="s">
        <v>651</v>
      </c>
      <c r="C13" s="117">
        <v>26</v>
      </c>
      <c r="D13" s="117">
        <v>20</v>
      </c>
      <c r="E13" s="117">
        <v>13</v>
      </c>
      <c r="F13" s="117">
        <v>2</v>
      </c>
      <c r="G13" s="117">
        <v>7</v>
      </c>
      <c r="H13" s="117">
        <v>6</v>
      </c>
      <c r="I13" s="117">
        <v>3</v>
      </c>
      <c r="J13" s="117">
        <v>6</v>
      </c>
      <c r="K13" s="117">
        <v>6</v>
      </c>
      <c r="L13" s="117">
        <v>19</v>
      </c>
      <c r="M13" s="117">
        <v>13</v>
      </c>
      <c r="N13" s="117">
        <v>121</v>
      </c>
      <c r="O13" s="118">
        <v>10.083333333333334</v>
      </c>
      <c r="P13" s="117">
        <v>60.5</v>
      </c>
      <c r="Q13" s="116">
        <v>60</v>
      </c>
      <c r="R13" s="119"/>
      <c r="T13" t="s">
        <v>760</v>
      </c>
    </row>
    <row r="14" spans="1:20" ht="15">
      <c r="A14" s="115" t="s">
        <v>653</v>
      </c>
      <c r="B14" s="116" t="s">
        <v>654</v>
      </c>
      <c r="C14" s="117">
        <v>3</v>
      </c>
      <c r="D14" s="117">
        <v>24</v>
      </c>
      <c r="E14" s="117">
        <v>13</v>
      </c>
      <c r="F14" s="117">
        <v>10</v>
      </c>
      <c r="G14" s="117">
        <v>8</v>
      </c>
      <c r="H14" s="117">
        <v>4</v>
      </c>
      <c r="I14" s="117">
        <v>4</v>
      </c>
      <c r="J14" s="117">
        <v>21</v>
      </c>
      <c r="K14" s="117"/>
      <c r="L14" s="117">
        <v>22</v>
      </c>
      <c r="M14" s="117">
        <v>7</v>
      </c>
      <c r="N14" s="117">
        <v>116</v>
      </c>
      <c r="O14" s="118">
        <v>9.666666666666666</v>
      </c>
      <c r="P14" s="117">
        <v>58</v>
      </c>
      <c r="Q14" s="116">
        <v>58</v>
      </c>
      <c r="R14" s="119"/>
      <c r="T14" t="s">
        <v>770</v>
      </c>
    </row>
    <row r="15" spans="1:20" ht="15">
      <c r="A15" s="115" t="s">
        <v>656</v>
      </c>
      <c r="B15" s="116" t="s">
        <v>657</v>
      </c>
      <c r="C15" s="117"/>
      <c r="D15" s="117"/>
      <c r="E15" s="117">
        <v>20</v>
      </c>
      <c r="F15" s="117"/>
      <c r="G15" s="117">
        <v>1</v>
      </c>
      <c r="H15" s="117">
        <v>19</v>
      </c>
      <c r="I15" s="117">
        <v>6</v>
      </c>
      <c r="J15" s="117">
        <v>16</v>
      </c>
      <c r="K15" s="117">
        <v>26.5</v>
      </c>
      <c r="L15" s="117">
        <v>14</v>
      </c>
      <c r="M15" s="117">
        <v>15</v>
      </c>
      <c r="N15" s="117">
        <v>117.5</v>
      </c>
      <c r="O15" s="118">
        <v>9.791666666666666</v>
      </c>
      <c r="P15" s="117">
        <v>58.75</v>
      </c>
      <c r="Q15" s="116">
        <v>58</v>
      </c>
      <c r="R15" s="119"/>
      <c r="T15" t="s">
        <v>694</v>
      </c>
    </row>
    <row r="16" spans="1:20" ht="15">
      <c r="A16" s="115" t="s">
        <v>659</v>
      </c>
      <c r="B16" s="116" t="s">
        <v>660</v>
      </c>
      <c r="C16" s="117">
        <v>14</v>
      </c>
      <c r="D16" s="117">
        <v>15</v>
      </c>
      <c r="E16" s="117">
        <v>9</v>
      </c>
      <c r="F16" s="117"/>
      <c r="G16" s="117">
        <v>6</v>
      </c>
      <c r="H16" s="117">
        <v>10</v>
      </c>
      <c r="I16" s="117"/>
      <c r="J16" s="117">
        <v>12</v>
      </c>
      <c r="K16" s="117">
        <v>7</v>
      </c>
      <c r="L16" s="117">
        <v>29</v>
      </c>
      <c r="M16" s="117">
        <v>4</v>
      </c>
      <c r="N16" s="117">
        <v>106</v>
      </c>
      <c r="O16" s="118">
        <v>8.833333333333334</v>
      </c>
      <c r="P16" s="117">
        <v>53</v>
      </c>
      <c r="Q16" s="116">
        <v>53</v>
      </c>
      <c r="R16" s="119"/>
      <c r="T16" t="s">
        <v>745</v>
      </c>
    </row>
    <row r="17" spans="1:20" ht="15">
      <c r="A17" s="115" t="s">
        <v>662</v>
      </c>
      <c r="B17" s="116" t="s">
        <v>663</v>
      </c>
      <c r="C17" s="117">
        <v>40</v>
      </c>
      <c r="D17" s="117"/>
      <c r="E17" s="117"/>
      <c r="F17" s="117"/>
      <c r="G17" s="117">
        <v>31</v>
      </c>
      <c r="H17" s="117"/>
      <c r="I17" s="117"/>
      <c r="J17" s="117">
        <v>24</v>
      </c>
      <c r="K17" s="117"/>
      <c r="L17" s="117"/>
      <c r="M17" s="117"/>
      <c r="N17" s="117">
        <v>95</v>
      </c>
      <c r="O17" s="118">
        <v>7.916666666666667</v>
      </c>
      <c r="P17" s="117">
        <v>47.5</v>
      </c>
      <c r="Q17" s="116">
        <v>47</v>
      </c>
      <c r="R17" s="119"/>
      <c r="T17" t="s">
        <v>771</v>
      </c>
    </row>
    <row r="18" spans="1:20" ht="15">
      <c r="A18" s="115" t="s">
        <v>665</v>
      </c>
      <c r="B18" s="116" t="s">
        <v>666</v>
      </c>
      <c r="C18" s="117">
        <v>8</v>
      </c>
      <c r="D18" s="117">
        <v>28</v>
      </c>
      <c r="E18" s="117">
        <v>7</v>
      </c>
      <c r="F18" s="117">
        <v>7</v>
      </c>
      <c r="G18" s="117">
        <v>5</v>
      </c>
      <c r="H18" s="117">
        <v>2</v>
      </c>
      <c r="I18" s="117">
        <v>9</v>
      </c>
      <c r="J18" s="117">
        <v>7</v>
      </c>
      <c r="K18" s="117">
        <v>11</v>
      </c>
      <c r="L18" s="117">
        <v>8</v>
      </c>
      <c r="M18" s="117">
        <v>2</v>
      </c>
      <c r="N18" s="117">
        <v>94</v>
      </c>
      <c r="O18" s="118">
        <v>7.833333333333333</v>
      </c>
      <c r="P18" s="117">
        <v>47</v>
      </c>
      <c r="Q18" s="116">
        <v>47</v>
      </c>
      <c r="R18" s="119"/>
      <c r="T18" t="s">
        <v>772</v>
      </c>
    </row>
    <row r="19" spans="1:20" ht="15">
      <c r="A19" s="115" t="s">
        <v>668</v>
      </c>
      <c r="B19" s="116" t="s">
        <v>669</v>
      </c>
      <c r="C19" s="117">
        <v>10</v>
      </c>
      <c r="D19" s="117">
        <v>2</v>
      </c>
      <c r="E19" s="117"/>
      <c r="F19" s="117">
        <v>18</v>
      </c>
      <c r="G19" s="117"/>
      <c r="H19" s="117">
        <v>1</v>
      </c>
      <c r="I19" s="117">
        <v>9</v>
      </c>
      <c r="J19" s="117">
        <v>52</v>
      </c>
      <c r="K19" s="117"/>
      <c r="L19" s="117"/>
      <c r="M19" s="117"/>
      <c r="N19" s="117">
        <v>92</v>
      </c>
      <c r="O19" s="118">
        <v>7.666666666666667</v>
      </c>
      <c r="P19" s="117">
        <v>46</v>
      </c>
      <c r="Q19" s="116">
        <v>46</v>
      </c>
      <c r="R19" s="119"/>
      <c r="T19" t="s">
        <v>622</v>
      </c>
    </row>
    <row r="20" spans="1:20" ht="15">
      <c r="A20" s="115" t="s">
        <v>671</v>
      </c>
      <c r="B20" s="116" t="s">
        <v>672</v>
      </c>
      <c r="C20" s="117"/>
      <c r="D20" s="117"/>
      <c r="E20" s="117"/>
      <c r="F20" s="117">
        <v>2</v>
      </c>
      <c r="G20" s="117">
        <v>38</v>
      </c>
      <c r="H20" s="117">
        <v>3.5</v>
      </c>
      <c r="I20" s="117"/>
      <c r="J20" s="117">
        <v>2</v>
      </c>
      <c r="K20" s="117">
        <v>16</v>
      </c>
      <c r="L20" s="117">
        <v>14.5</v>
      </c>
      <c r="M20" s="117"/>
      <c r="N20" s="117">
        <v>76</v>
      </c>
      <c r="O20" s="118">
        <v>6.333333333333333</v>
      </c>
      <c r="P20" s="117">
        <v>38</v>
      </c>
      <c r="Q20" s="116">
        <v>38</v>
      </c>
      <c r="R20" s="119"/>
      <c r="T20" t="s">
        <v>773</v>
      </c>
    </row>
    <row r="21" spans="1:20" ht="15">
      <c r="A21" s="115" t="s">
        <v>674</v>
      </c>
      <c r="B21" s="116" t="s">
        <v>675</v>
      </c>
      <c r="C21" s="117">
        <v>6</v>
      </c>
      <c r="D21" s="117">
        <v>2</v>
      </c>
      <c r="E21" s="117">
        <v>3</v>
      </c>
      <c r="F21" s="117">
        <v>1</v>
      </c>
      <c r="G21" s="117">
        <v>13</v>
      </c>
      <c r="H21" s="117">
        <v>6</v>
      </c>
      <c r="I21" s="117">
        <v>8</v>
      </c>
      <c r="J21" s="117">
        <v>14</v>
      </c>
      <c r="K21" s="117">
        <v>12</v>
      </c>
      <c r="L21" s="117">
        <v>1</v>
      </c>
      <c r="M21" s="117">
        <v>9</v>
      </c>
      <c r="N21" s="117">
        <v>75</v>
      </c>
      <c r="O21" s="118">
        <v>6.25</v>
      </c>
      <c r="P21" s="117">
        <v>37.5</v>
      </c>
      <c r="Q21" s="116">
        <v>37</v>
      </c>
      <c r="R21" s="119"/>
      <c r="T21" t="s">
        <v>763</v>
      </c>
    </row>
    <row r="22" spans="1:20" ht="15">
      <c r="A22" s="115" t="s">
        <v>677</v>
      </c>
      <c r="B22" s="116" t="s">
        <v>678</v>
      </c>
      <c r="C22" s="117"/>
      <c r="D22" s="117"/>
      <c r="E22" s="117">
        <v>5</v>
      </c>
      <c r="F22" s="117">
        <v>17</v>
      </c>
      <c r="G22" s="117">
        <v>13</v>
      </c>
      <c r="H22" s="117"/>
      <c r="I22" s="117">
        <v>1</v>
      </c>
      <c r="J22" s="117">
        <v>2</v>
      </c>
      <c r="K22" s="117">
        <v>37</v>
      </c>
      <c r="L22" s="117"/>
      <c r="M22" s="117"/>
      <c r="N22" s="117">
        <v>75</v>
      </c>
      <c r="O22" s="118">
        <v>6.25</v>
      </c>
      <c r="P22" s="117">
        <v>37.5</v>
      </c>
      <c r="Q22" s="116">
        <v>37</v>
      </c>
      <c r="R22" s="119"/>
      <c r="T22" t="s">
        <v>730</v>
      </c>
    </row>
    <row r="23" spans="1:20" ht="15">
      <c r="A23" s="115" t="s">
        <v>680</v>
      </c>
      <c r="B23" s="116" t="s">
        <v>681</v>
      </c>
      <c r="C23" s="117">
        <v>1</v>
      </c>
      <c r="D23" s="117">
        <v>4</v>
      </c>
      <c r="E23" s="117">
        <v>12</v>
      </c>
      <c r="F23" s="117"/>
      <c r="G23" s="117"/>
      <c r="H23" s="117"/>
      <c r="I23" s="117"/>
      <c r="J23" s="117"/>
      <c r="K23" s="117"/>
      <c r="L23" s="117">
        <v>34</v>
      </c>
      <c r="M23" s="117">
        <v>16</v>
      </c>
      <c r="N23" s="117">
        <v>67</v>
      </c>
      <c r="O23" s="118">
        <v>5.583333333333333</v>
      </c>
      <c r="P23" s="117">
        <v>33.5</v>
      </c>
      <c r="Q23" s="116">
        <v>33</v>
      </c>
      <c r="R23" s="119"/>
      <c r="T23" t="s">
        <v>774</v>
      </c>
    </row>
    <row r="24" spans="1:20" ht="15">
      <c r="A24" s="115" t="s">
        <v>683</v>
      </c>
      <c r="B24" s="116" t="s">
        <v>684</v>
      </c>
      <c r="C24" s="117">
        <v>4</v>
      </c>
      <c r="D24" s="117">
        <v>7</v>
      </c>
      <c r="E24" s="117">
        <v>4</v>
      </c>
      <c r="F24" s="117">
        <v>8</v>
      </c>
      <c r="G24" s="117">
        <v>5</v>
      </c>
      <c r="H24" s="117">
        <v>4</v>
      </c>
      <c r="I24" s="117">
        <v>2</v>
      </c>
      <c r="J24" s="117">
        <v>25</v>
      </c>
      <c r="K24" s="117"/>
      <c r="L24" s="117">
        <v>2</v>
      </c>
      <c r="M24" s="117">
        <v>2</v>
      </c>
      <c r="N24" s="117">
        <v>63</v>
      </c>
      <c r="O24" s="118">
        <v>5.25</v>
      </c>
      <c r="P24" s="117">
        <v>31.5</v>
      </c>
      <c r="Q24" s="116">
        <v>31</v>
      </c>
      <c r="R24" s="119"/>
      <c r="T24" t="s">
        <v>775</v>
      </c>
    </row>
    <row r="25" spans="1:20" ht="15">
      <c r="A25" s="115" t="s">
        <v>686</v>
      </c>
      <c r="B25" s="116" t="s">
        <v>687</v>
      </c>
      <c r="C25" s="117">
        <v>16</v>
      </c>
      <c r="D25" s="117">
        <v>10</v>
      </c>
      <c r="E25" s="117"/>
      <c r="F25" s="117">
        <v>6</v>
      </c>
      <c r="G25" s="117">
        <v>14</v>
      </c>
      <c r="H25" s="117">
        <v>3</v>
      </c>
      <c r="I25" s="117">
        <v>1</v>
      </c>
      <c r="J25" s="117"/>
      <c r="K25" s="117">
        <v>3</v>
      </c>
      <c r="L25" s="117">
        <v>1</v>
      </c>
      <c r="M25" s="117">
        <v>6</v>
      </c>
      <c r="N25" s="117">
        <v>60</v>
      </c>
      <c r="O25" s="118">
        <v>5</v>
      </c>
      <c r="P25" s="117">
        <v>30</v>
      </c>
      <c r="Q25" s="116">
        <v>30</v>
      </c>
      <c r="R25" s="119"/>
      <c r="T25" t="s">
        <v>625</v>
      </c>
    </row>
    <row r="26" spans="1:20" ht="15">
      <c r="A26" s="115" t="s">
        <v>689</v>
      </c>
      <c r="B26" s="116" t="s">
        <v>690</v>
      </c>
      <c r="C26" s="117">
        <v>8</v>
      </c>
      <c r="D26" s="117">
        <v>4</v>
      </c>
      <c r="E26" s="117">
        <v>4</v>
      </c>
      <c r="F26" s="117">
        <v>5</v>
      </c>
      <c r="G26" s="117"/>
      <c r="H26" s="117"/>
      <c r="I26" s="117"/>
      <c r="J26" s="117">
        <v>8</v>
      </c>
      <c r="K26" s="117">
        <v>6</v>
      </c>
      <c r="L26" s="117">
        <v>23</v>
      </c>
      <c r="M26" s="117">
        <v>2</v>
      </c>
      <c r="N26" s="117">
        <v>60</v>
      </c>
      <c r="O26" s="118">
        <v>5</v>
      </c>
      <c r="P26" s="117">
        <v>30</v>
      </c>
      <c r="Q26" s="116">
        <v>30</v>
      </c>
      <c r="R26" s="119"/>
      <c r="T26" t="s">
        <v>685</v>
      </c>
    </row>
    <row r="27" spans="1:20" ht="15">
      <c r="A27" s="115" t="s">
        <v>692</v>
      </c>
      <c r="B27" s="116" t="s">
        <v>693</v>
      </c>
      <c r="C27" s="117"/>
      <c r="D27" s="117">
        <v>12</v>
      </c>
      <c r="E27" s="117"/>
      <c r="F27" s="117">
        <v>15</v>
      </c>
      <c r="G27" s="117">
        <v>1</v>
      </c>
      <c r="H27" s="117"/>
      <c r="I27" s="117">
        <v>5</v>
      </c>
      <c r="J27" s="117">
        <v>19</v>
      </c>
      <c r="K27" s="117"/>
      <c r="L27" s="117">
        <v>1</v>
      </c>
      <c r="M27" s="117">
        <v>4</v>
      </c>
      <c r="N27" s="117">
        <v>57</v>
      </c>
      <c r="O27" s="118">
        <v>4.75</v>
      </c>
      <c r="P27" s="117">
        <v>28.5</v>
      </c>
      <c r="Q27" s="116">
        <v>28</v>
      </c>
      <c r="R27" s="119"/>
      <c r="T27" t="s">
        <v>736</v>
      </c>
    </row>
    <row r="28" spans="1:18" ht="15">
      <c r="A28" s="115" t="s">
        <v>695</v>
      </c>
      <c r="B28" s="116" t="s">
        <v>696</v>
      </c>
      <c r="C28" s="117"/>
      <c r="D28" s="117">
        <v>15</v>
      </c>
      <c r="E28" s="117"/>
      <c r="F28" s="117">
        <v>6</v>
      </c>
      <c r="G28" s="117">
        <v>2</v>
      </c>
      <c r="H28" s="117">
        <v>6</v>
      </c>
      <c r="I28" s="117">
        <v>1</v>
      </c>
      <c r="J28" s="117">
        <v>9</v>
      </c>
      <c r="K28" s="117">
        <v>1</v>
      </c>
      <c r="L28" s="117"/>
      <c r="M28" s="117">
        <v>9</v>
      </c>
      <c r="N28" s="117">
        <v>49</v>
      </c>
      <c r="O28" s="118">
        <v>4.083333333333333</v>
      </c>
      <c r="P28" s="117">
        <v>24.5</v>
      </c>
      <c r="Q28" s="116">
        <v>24</v>
      </c>
      <c r="R28" s="119"/>
    </row>
    <row r="29" spans="1:20" ht="15">
      <c r="A29" s="115" t="s">
        <v>698</v>
      </c>
      <c r="B29" s="116" t="s">
        <v>699</v>
      </c>
      <c r="C29" s="117">
        <v>12</v>
      </c>
      <c r="D29" s="117">
        <v>1</v>
      </c>
      <c r="E29" s="117">
        <v>4</v>
      </c>
      <c r="F29" s="117">
        <v>5</v>
      </c>
      <c r="G29" s="117">
        <v>3</v>
      </c>
      <c r="H29" s="117">
        <v>11</v>
      </c>
      <c r="I29" s="117">
        <v>1</v>
      </c>
      <c r="J29" s="117">
        <v>1</v>
      </c>
      <c r="K29" s="117">
        <v>2</v>
      </c>
      <c r="L29" s="117">
        <v>5</v>
      </c>
      <c r="M29" s="117">
        <v>1</v>
      </c>
      <c r="N29" s="117">
        <v>46</v>
      </c>
      <c r="O29" s="118">
        <v>3.8333333333333335</v>
      </c>
      <c r="P29" s="117">
        <v>23</v>
      </c>
      <c r="Q29" s="116">
        <v>23</v>
      </c>
      <c r="R29" s="119"/>
      <c r="T29" t="s">
        <v>754</v>
      </c>
    </row>
    <row r="30" spans="1:20" ht="15">
      <c r="A30" s="115" t="s">
        <v>701</v>
      </c>
      <c r="B30" s="116" t="s">
        <v>702</v>
      </c>
      <c r="C30" s="117">
        <v>11</v>
      </c>
      <c r="D30" s="117">
        <v>3</v>
      </c>
      <c r="E30" s="117">
        <v>1</v>
      </c>
      <c r="F30" s="117">
        <v>1</v>
      </c>
      <c r="G30" s="117">
        <v>1</v>
      </c>
      <c r="H30" s="117">
        <v>16</v>
      </c>
      <c r="I30" s="117">
        <v>2</v>
      </c>
      <c r="J30" s="117">
        <v>4</v>
      </c>
      <c r="K30" s="117">
        <v>5</v>
      </c>
      <c r="L30" s="117">
        <v>1</v>
      </c>
      <c r="M30" s="117">
        <v>1</v>
      </c>
      <c r="N30" s="117">
        <v>46</v>
      </c>
      <c r="O30" s="118">
        <v>3.8333333333333335</v>
      </c>
      <c r="P30" s="117">
        <v>23</v>
      </c>
      <c r="Q30" s="116">
        <v>23</v>
      </c>
      <c r="R30" s="119"/>
      <c r="T30" t="s">
        <v>751</v>
      </c>
    </row>
    <row r="31" spans="1:20" ht="15">
      <c r="A31" s="115" t="s">
        <v>704</v>
      </c>
      <c r="B31" s="116" t="s">
        <v>705</v>
      </c>
      <c r="C31" s="117"/>
      <c r="D31" s="117">
        <v>4</v>
      </c>
      <c r="E31" s="117">
        <v>2</v>
      </c>
      <c r="F31" s="117">
        <v>18</v>
      </c>
      <c r="G31" s="117">
        <v>2</v>
      </c>
      <c r="H31" s="117"/>
      <c r="I31" s="117">
        <v>6</v>
      </c>
      <c r="J31" s="117">
        <v>12</v>
      </c>
      <c r="K31" s="117"/>
      <c r="L31" s="117"/>
      <c r="M31" s="117"/>
      <c r="N31" s="117">
        <v>44</v>
      </c>
      <c r="O31" s="118">
        <v>3.6666666666666665</v>
      </c>
      <c r="P31" s="117">
        <v>22</v>
      </c>
      <c r="Q31" s="116">
        <v>22</v>
      </c>
      <c r="R31" s="119"/>
      <c r="T31" t="s">
        <v>776</v>
      </c>
    </row>
    <row r="32" spans="1:20" ht="15">
      <c r="A32" s="115" t="s">
        <v>707</v>
      </c>
      <c r="B32" s="116" t="s">
        <v>708</v>
      </c>
      <c r="C32" s="117">
        <v>2</v>
      </c>
      <c r="D32" s="117">
        <v>6</v>
      </c>
      <c r="E32" s="117"/>
      <c r="F32" s="117">
        <v>2</v>
      </c>
      <c r="G32" s="117"/>
      <c r="H32" s="117">
        <v>1</v>
      </c>
      <c r="I32" s="117">
        <v>5</v>
      </c>
      <c r="J32" s="117">
        <v>1</v>
      </c>
      <c r="K32" s="117">
        <v>7</v>
      </c>
      <c r="L32" s="117">
        <v>13</v>
      </c>
      <c r="M32" s="117">
        <v>6</v>
      </c>
      <c r="N32" s="117">
        <v>43</v>
      </c>
      <c r="O32" s="118">
        <v>3.5833333333333335</v>
      </c>
      <c r="P32" s="117">
        <v>21.5</v>
      </c>
      <c r="Q32" s="116">
        <v>21</v>
      </c>
      <c r="R32" s="119"/>
      <c r="T32" t="s">
        <v>679</v>
      </c>
    </row>
    <row r="33" spans="1:20" ht="15">
      <c r="A33" s="115" t="s">
        <v>710</v>
      </c>
      <c r="B33" s="116" t="s">
        <v>711</v>
      </c>
      <c r="C33" s="117">
        <v>2</v>
      </c>
      <c r="D33" s="117">
        <v>17</v>
      </c>
      <c r="E33" s="117">
        <v>2</v>
      </c>
      <c r="F33" s="117">
        <v>7</v>
      </c>
      <c r="G33" s="117"/>
      <c r="H33" s="117">
        <v>5</v>
      </c>
      <c r="I33" s="117">
        <v>4</v>
      </c>
      <c r="J33" s="117">
        <v>5</v>
      </c>
      <c r="K33" s="117"/>
      <c r="L33" s="117"/>
      <c r="M33" s="117"/>
      <c r="N33" s="117">
        <v>42</v>
      </c>
      <c r="O33" s="118">
        <v>3.5</v>
      </c>
      <c r="P33" s="117">
        <v>21</v>
      </c>
      <c r="Q33" s="116">
        <v>21</v>
      </c>
      <c r="R33" s="119"/>
      <c r="T33" t="s">
        <v>777</v>
      </c>
    </row>
    <row r="34" spans="1:20" ht="15">
      <c r="A34" s="115" t="s">
        <v>713</v>
      </c>
      <c r="B34" s="116" t="s">
        <v>714</v>
      </c>
      <c r="C34" s="117"/>
      <c r="D34" s="117"/>
      <c r="E34" s="117">
        <v>1</v>
      </c>
      <c r="F34" s="117">
        <v>6</v>
      </c>
      <c r="G34" s="117">
        <v>5</v>
      </c>
      <c r="H34" s="117">
        <v>10</v>
      </c>
      <c r="I34" s="117">
        <v>3</v>
      </c>
      <c r="J34" s="117">
        <v>6</v>
      </c>
      <c r="K34" s="117"/>
      <c r="L34" s="117">
        <v>2</v>
      </c>
      <c r="M34" s="117">
        <v>6</v>
      </c>
      <c r="N34" s="117">
        <v>39</v>
      </c>
      <c r="O34" s="118">
        <v>3.25</v>
      </c>
      <c r="P34" s="117">
        <v>19.5</v>
      </c>
      <c r="Q34" s="116">
        <v>19</v>
      </c>
      <c r="R34" s="119"/>
      <c r="T34" t="s">
        <v>649</v>
      </c>
    </row>
    <row r="35" spans="1:20" ht="15">
      <c r="A35" s="115" t="s">
        <v>716</v>
      </c>
      <c r="B35" s="116" t="s">
        <v>717</v>
      </c>
      <c r="C35" s="117"/>
      <c r="D35" s="117">
        <v>1</v>
      </c>
      <c r="E35" s="117">
        <v>1</v>
      </c>
      <c r="F35" s="117">
        <v>3</v>
      </c>
      <c r="G35" s="117">
        <v>3</v>
      </c>
      <c r="H35" s="117"/>
      <c r="I35" s="117">
        <v>8</v>
      </c>
      <c r="J35" s="117">
        <v>16</v>
      </c>
      <c r="K35" s="117"/>
      <c r="L35" s="117">
        <v>2</v>
      </c>
      <c r="M35" s="117">
        <v>1</v>
      </c>
      <c r="N35" s="117">
        <v>35</v>
      </c>
      <c r="O35" s="118">
        <v>2.9166666666666665</v>
      </c>
      <c r="P35" s="117">
        <v>17.5</v>
      </c>
      <c r="Q35" s="116">
        <v>17</v>
      </c>
      <c r="R35" s="119"/>
      <c r="T35" t="s">
        <v>778</v>
      </c>
    </row>
    <row r="36" spans="1:20" ht="15">
      <c r="A36" s="115" t="s">
        <v>719</v>
      </c>
      <c r="B36" s="116" t="s">
        <v>720</v>
      </c>
      <c r="C36" s="117"/>
      <c r="D36" s="117">
        <v>5</v>
      </c>
      <c r="E36" s="117">
        <v>4</v>
      </c>
      <c r="F36" s="117">
        <v>1</v>
      </c>
      <c r="G36" s="117">
        <v>5</v>
      </c>
      <c r="H36" s="117"/>
      <c r="I36" s="117">
        <v>10</v>
      </c>
      <c r="J36" s="117">
        <v>4</v>
      </c>
      <c r="K36" s="117">
        <v>2</v>
      </c>
      <c r="L36" s="117">
        <v>4</v>
      </c>
      <c r="M36" s="117"/>
      <c r="N36" s="117">
        <v>35</v>
      </c>
      <c r="O36" s="118">
        <v>2.9166666666666665</v>
      </c>
      <c r="P36" s="117">
        <v>17.5</v>
      </c>
      <c r="Q36" s="116">
        <v>17</v>
      </c>
      <c r="R36" s="119"/>
      <c r="T36" t="s">
        <v>779</v>
      </c>
    </row>
    <row r="37" spans="1:20" ht="15">
      <c r="A37" s="115" t="s">
        <v>722</v>
      </c>
      <c r="B37" s="116" t="s">
        <v>723</v>
      </c>
      <c r="C37" s="117">
        <v>3</v>
      </c>
      <c r="D37" s="117">
        <v>3</v>
      </c>
      <c r="E37" s="117">
        <v>2</v>
      </c>
      <c r="F37" s="117">
        <v>2</v>
      </c>
      <c r="G37" s="117">
        <v>3</v>
      </c>
      <c r="H37" s="117">
        <v>1</v>
      </c>
      <c r="I37" s="117">
        <v>1</v>
      </c>
      <c r="J37" s="117">
        <v>11</v>
      </c>
      <c r="K37" s="117"/>
      <c r="L37" s="117">
        <v>3</v>
      </c>
      <c r="M37" s="117">
        <v>4</v>
      </c>
      <c r="N37" s="117">
        <v>33</v>
      </c>
      <c r="O37" s="118">
        <v>2.75</v>
      </c>
      <c r="P37" s="117">
        <v>16.5</v>
      </c>
      <c r="Q37" s="116">
        <v>16</v>
      </c>
      <c r="R37" s="119"/>
      <c r="T37" t="s">
        <v>631</v>
      </c>
    </row>
    <row r="38" spans="1:20" ht="15">
      <c r="A38" s="115" t="s">
        <v>725</v>
      </c>
      <c r="B38" s="116" t="s">
        <v>726</v>
      </c>
      <c r="C38" s="117">
        <v>1</v>
      </c>
      <c r="D38" s="117">
        <v>7</v>
      </c>
      <c r="E38" s="117">
        <v>1</v>
      </c>
      <c r="F38" s="117"/>
      <c r="G38" s="117">
        <v>4</v>
      </c>
      <c r="H38" s="117"/>
      <c r="I38" s="117">
        <v>2</v>
      </c>
      <c r="J38" s="117">
        <v>9</v>
      </c>
      <c r="K38" s="117">
        <v>4</v>
      </c>
      <c r="L38" s="117">
        <v>4</v>
      </c>
      <c r="M38" s="117">
        <v>1</v>
      </c>
      <c r="N38" s="117">
        <v>33</v>
      </c>
      <c r="O38" s="118">
        <v>2.75</v>
      </c>
      <c r="P38" s="117">
        <v>16.5</v>
      </c>
      <c r="Q38" s="116">
        <v>16</v>
      </c>
      <c r="R38" s="119"/>
      <c r="T38" t="s">
        <v>780</v>
      </c>
    </row>
    <row r="39" spans="1:20" ht="15">
      <c r="A39" s="115" t="s">
        <v>728</v>
      </c>
      <c r="B39" s="116" t="s">
        <v>729</v>
      </c>
      <c r="C39" s="117"/>
      <c r="D39" s="117"/>
      <c r="E39" s="117">
        <v>5</v>
      </c>
      <c r="F39" s="117"/>
      <c r="G39" s="117"/>
      <c r="H39" s="117"/>
      <c r="I39" s="117">
        <v>24</v>
      </c>
      <c r="J39" s="117"/>
      <c r="K39" s="117"/>
      <c r="L39" s="117">
        <v>4</v>
      </c>
      <c r="M39" s="117"/>
      <c r="N39" s="117">
        <v>33</v>
      </c>
      <c r="O39" s="118">
        <v>2.75</v>
      </c>
      <c r="P39" s="117">
        <v>16.5</v>
      </c>
      <c r="Q39" s="116">
        <v>16</v>
      </c>
      <c r="R39" s="119"/>
      <c r="T39" t="s">
        <v>730</v>
      </c>
    </row>
    <row r="40" spans="1:20" ht="15">
      <c r="A40" s="115" t="s">
        <v>732</v>
      </c>
      <c r="B40" s="116" t="s">
        <v>733</v>
      </c>
      <c r="C40" s="117"/>
      <c r="D40" s="117"/>
      <c r="E40" s="117">
        <v>2</v>
      </c>
      <c r="F40" s="117"/>
      <c r="G40" s="117">
        <v>2</v>
      </c>
      <c r="H40" s="117">
        <v>5</v>
      </c>
      <c r="I40" s="117">
        <v>4</v>
      </c>
      <c r="J40" s="117">
        <v>6</v>
      </c>
      <c r="K40" s="117">
        <v>4</v>
      </c>
      <c r="L40" s="117">
        <v>3</v>
      </c>
      <c r="M40" s="117">
        <v>4</v>
      </c>
      <c r="N40" s="117">
        <v>30</v>
      </c>
      <c r="O40" s="118">
        <v>2.5</v>
      </c>
      <c r="P40" s="117">
        <v>15</v>
      </c>
      <c r="Q40" s="116">
        <v>15</v>
      </c>
      <c r="R40" s="119"/>
      <c r="T40" t="s">
        <v>634</v>
      </c>
    </row>
    <row r="41" spans="1:20" ht="15">
      <c r="A41" s="115" t="s">
        <v>734</v>
      </c>
      <c r="B41" s="116" t="s">
        <v>735</v>
      </c>
      <c r="C41" s="117">
        <v>7</v>
      </c>
      <c r="D41" s="117"/>
      <c r="E41" s="117">
        <v>1</v>
      </c>
      <c r="F41" s="117"/>
      <c r="G41" s="117">
        <v>17</v>
      </c>
      <c r="H41" s="117"/>
      <c r="I41" s="117"/>
      <c r="J41" s="117">
        <v>4</v>
      </c>
      <c r="K41" s="117"/>
      <c r="L41" s="117">
        <v>1</v>
      </c>
      <c r="M41" s="117"/>
      <c r="N41" s="117">
        <v>30</v>
      </c>
      <c r="O41" s="118">
        <v>2.5</v>
      </c>
      <c r="P41" s="117">
        <v>15</v>
      </c>
      <c r="Q41" s="116">
        <v>15</v>
      </c>
      <c r="R41" s="119"/>
      <c r="T41" t="s">
        <v>640</v>
      </c>
    </row>
    <row r="42" spans="1:20" ht="15">
      <c r="A42" s="115" t="s">
        <v>737</v>
      </c>
      <c r="B42" s="116" t="s">
        <v>738</v>
      </c>
      <c r="C42" s="117"/>
      <c r="D42" s="117">
        <v>1</v>
      </c>
      <c r="E42" s="117">
        <v>12</v>
      </c>
      <c r="F42" s="117">
        <v>3</v>
      </c>
      <c r="G42" s="117"/>
      <c r="H42" s="117">
        <v>6</v>
      </c>
      <c r="I42" s="117"/>
      <c r="J42" s="117"/>
      <c r="K42" s="117">
        <v>7</v>
      </c>
      <c r="L42" s="117"/>
      <c r="M42" s="117">
        <v>2</v>
      </c>
      <c r="N42" s="117">
        <v>31</v>
      </c>
      <c r="O42" s="118">
        <v>2.5833333333333335</v>
      </c>
      <c r="P42" s="117">
        <v>15.5</v>
      </c>
      <c r="Q42" s="116">
        <v>15</v>
      </c>
      <c r="R42" s="119"/>
      <c r="T42" t="s">
        <v>682</v>
      </c>
    </row>
    <row r="43" spans="1:20" ht="15">
      <c r="A43" s="115" t="s">
        <v>740</v>
      </c>
      <c r="B43" s="116" t="s">
        <v>741</v>
      </c>
      <c r="C43" s="117"/>
      <c r="D43" s="117"/>
      <c r="E43" s="117"/>
      <c r="F43" s="117"/>
      <c r="G43" s="117"/>
      <c r="H43" s="117">
        <v>10</v>
      </c>
      <c r="I43" s="117"/>
      <c r="J43" s="117">
        <v>11.5</v>
      </c>
      <c r="K43" s="117"/>
      <c r="L43" s="117"/>
      <c r="M43" s="117">
        <v>10</v>
      </c>
      <c r="N43" s="117">
        <v>31.5</v>
      </c>
      <c r="O43" s="118">
        <v>2.625</v>
      </c>
      <c r="P43" s="117">
        <v>15.75</v>
      </c>
      <c r="Q43" s="116">
        <v>15</v>
      </c>
      <c r="R43" s="119"/>
      <c r="T43" t="s">
        <v>727</v>
      </c>
    </row>
    <row r="44" spans="1:20" ht="15">
      <c r="A44" s="115" t="s">
        <v>743</v>
      </c>
      <c r="B44" s="116" t="s">
        <v>744</v>
      </c>
      <c r="C44" s="117">
        <v>1</v>
      </c>
      <c r="D44" s="117">
        <v>1</v>
      </c>
      <c r="E44" s="117">
        <v>1</v>
      </c>
      <c r="F44" s="117">
        <v>1</v>
      </c>
      <c r="G44" s="117"/>
      <c r="H44" s="117">
        <v>8</v>
      </c>
      <c r="I44" s="117">
        <v>1</v>
      </c>
      <c r="J44" s="117">
        <v>7</v>
      </c>
      <c r="K44" s="117">
        <v>2</v>
      </c>
      <c r="L44" s="117">
        <v>4</v>
      </c>
      <c r="M44" s="117">
        <v>3</v>
      </c>
      <c r="N44" s="117">
        <v>29</v>
      </c>
      <c r="O44" s="118">
        <v>2.4166666666666665</v>
      </c>
      <c r="P44" s="117">
        <v>14.5</v>
      </c>
      <c r="Q44" s="116">
        <v>14</v>
      </c>
      <c r="R44" s="119"/>
      <c r="T44" t="s">
        <v>676</v>
      </c>
    </row>
    <row r="45" spans="1:20" ht="15">
      <c r="A45" s="115" t="s">
        <v>746</v>
      </c>
      <c r="B45" s="116" t="s">
        <v>747</v>
      </c>
      <c r="C45" s="117">
        <v>1</v>
      </c>
      <c r="D45" s="117">
        <v>1</v>
      </c>
      <c r="E45" s="117">
        <v>2</v>
      </c>
      <c r="F45" s="117">
        <v>2</v>
      </c>
      <c r="G45" s="117">
        <v>2</v>
      </c>
      <c r="H45" s="117">
        <v>6</v>
      </c>
      <c r="I45" s="117"/>
      <c r="J45" s="117">
        <v>9</v>
      </c>
      <c r="K45" s="117">
        <v>1</v>
      </c>
      <c r="L45" s="117">
        <v>2</v>
      </c>
      <c r="M45" s="117"/>
      <c r="N45" s="117">
        <v>26</v>
      </c>
      <c r="O45" s="118">
        <v>2.1666666666666665</v>
      </c>
      <c r="P45" s="117">
        <v>13</v>
      </c>
      <c r="Q45" s="116">
        <v>13</v>
      </c>
      <c r="R45" s="119"/>
      <c r="T45" t="s">
        <v>781</v>
      </c>
    </row>
    <row r="46" spans="1:20" ht="15">
      <c r="A46" s="115" t="s">
        <v>749</v>
      </c>
      <c r="B46" s="116" t="s">
        <v>750</v>
      </c>
      <c r="C46" s="117">
        <v>12</v>
      </c>
      <c r="D46" s="117">
        <v>2</v>
      </c>
      <c r="E46" s="117"/>
      <c r="F46" s="117"/>
      <c r="G46" s="117"/>
      <c r="H46" s="117"/>
      <c r="I46" s="117"/>
      <c r="J46" s="117"/>
      <c r="K46" s="117">
        <v>4</v>
      </c>
      <c r="L46" s="117">
        <v>4</v>
      </c>
      <c r="M46" s="117">
        <v>2</v>
      </c>
      <c r="N46" s="117">
        <v>24</v>
      </c>
      <c r="O46" s="118">
        <v>2</v>
      </c>
      <c r="P46" s="117">
        <v>12</v>
      </c>
      <c r="Q46" s="116">
        <v>12</v>
      </c>
      <c r="R46" s="119"/>
      <c r="T46" t="s">
        <v>782</v>
      </c>
    </row>
    <row r="47" spans="1:20" ht="15">
      <c r="A47" s="115" t="s">
        <v>752</v>
      </c>
      <c r="B47" s="116" t="s">
        <v>753</v>
      </c>
      <c r="C47" s="117">
        <v>18</v>
      </c>
      <c r="D47" s="117"/>
      <c r="E47" s="117"/>
      <c r="F47" s="117"/>
      <c r="G47" s="117"/>
      <c r="H47" s="117"/>
      <c r="I47" s="117"/>
      <c r="J47" s="117"/>
      <c r="K47" s="117"/>
      <c r="L47" s="117">
        <v>6</v>
      </c>
      <c r="M47" s="117"/>
      <c r="N47" s="117">
        <v>24</v>
      </c>
      <c r="O47" s="118">
        <v>2</v>
      </c>
      <c r="P47" s="117">
        <v>12</v>
      </c>
      <c r="Q47" s="116">
        <v>12</v>
      </c>
      <c r="R47" s="119"/>
      <c r="T47" t="s">
        <v>783</v>
      </c>
    </row>
    <row r="48" spans="1:20" ht="15">
      <c r="A48" s="115" t="s">
        <v>755</v>
      </c>
      <c r="B48" s="116" t="s">
        <v>756</v>
      </c>
      <c r="C48" s="117"/>
      <c r="D48" s="117">
        <v>1</v>
      </c>
      <c r="E48" s="117">
        <v>2</v>
      </c>
      <c r="F48" s="117"/>
      <c r="G48" s="117">
        <v>9</v>
      </c>
      <c r="H48" s="117">
        <v>5</v>
      </c>
      <c r="I48" s="117"/>
      <c r="J48" s="117">
        <v>3</v>
      </c>
      <c r="K48" s="117">
        <v>3</v>
      </c>
      <c r="L48" s="117">
        <v>1</v>
      </c>
      <c r="M48" s="117"/>
      <c r="N48" s="117">
        <v>24</v>
      </c>
      <c r="O48" s="118">
        <v>2</v>
      </c>
      <c r="P48" s="117">
        <v>12</v>
      </c>
      <c r="Q48" s="116">
        <v>12</v>
      </c>
      <c r="R48" s="119"/>
      <c r="T48" t="s">
        <v>784</v>
      </c>
    </row>
    <row r="49" spans="1:20" ht="15">
      <c r="A49" s="115" t="s">
        <v>758</v>
      </c>
      <c r="B49" s="116" t="s">
        <v>759</v>
      </c>
      <c r="C49" s="117"/>
      <c r="D49" s="117"/>
      <c r="E49" s="117"/>
      <c r="F49" s="117"/>
      <c r="G49" s="117"/>
      <c r="H49" s="117"/>
      <c r="I49" s="117"/>
      <c r="J49" s="117">
        <v>10</v>
      </c>
      <c r="K49" s="117"/>
      <c r="L49" s="117"/>
      <c r="M49" s="117">
        <v>15</v>
      </c>
      <c r="N49" s="117">
        <v>25</v>
      </c>
      <c r="O49" s="118">
        <v>2.0833333333333335</v>
      </c>
      <c r="P49" s="117">
        <v>12.5</v>
      </c>
      <c r="Q49" s="116">
        <v>12</v>
      </c>
      <c r="R49" s="119"/>
      <c r="T49" t="s">
        <v>724</v>
      </c>
    </row>
    <row r="50" spans="1:20" ht="15">
      <c r="A50" s="115" t="s">
        <v>761</v>
      </c>
      <c r="B50" s="116" t="s">
        <v>762</v>
      </c>
      <c r="C50" s="117"/>
      <c r="D50" s="117">
        <v>1</v>
      </c>
      <c r="E50" s="117">
        <v>4</v>
      </c>
      <c r="F50" s="117"/>
      <c r="G50" s="117">
        <v>7</v>
      </c>
      <c r="H50" s="117">
        <v>6</v>
      </c>
      <c r="I50" s="117"/>
      <c r="J50" s="117">
        <v>2</v>
      </c>
      <c r="K50" s="117">
        <v>1</v>
      </c>
      <c r="L50" s="117">
        <v>2</v>
      </c>
      <c r="M50" s="117"/>
      <c r="N50" s="117">
        <v>23</v>
      </c>
      <c r="O50" s="118">
        <v>1.9166666666666667</v>
      </c>
      <c r="P50" s="117">
        <v>11.5</v>
      </c>
      <c r="Q50" s="116">
        <v>11</v>
      </c>
      <c r="R50" s="119"/>
      <c r="T50" t="s">
        <v>757</v>
      </c>
    </row>
    <row r="51" spans="1:20" ht="15">
      <c r="A51" s="115" t="s">
        <v>764</v>
      </c>
      <c r="B51" s="116" t="s">
        <v>765</v>
      </c>
      <c r="C51" s="117">
        <v>6</v>
      </c>
      <c r="D51" s="117"/>
      <c r="E51" s="117"/>
      <c r="F51" s="117"/>
      <c r="G51" s="117">
        <v>2.5</v>
      </c>
      <c r="H51" s="117"/>
      <c r="I51" s="117"/>
      <c r="J51" s="117">
        <v>11</v>
      </c>
      <c r="K51" s="117"/>
      <c r="L51" s="117"/>
      <c r="M51" s="117">
        <v>3</v>
      </c>
      <c r="N51" s="117">
        <v>22.5</v>
      </c>
      <c r="O51" s="118">
        <v>1.875</v>
      </c>
      <c r="P51" s="117">
        <v>11.25</v>
      </c>
      <c r="Q51" s="116">
        <v>11</v>
      </c>
      <c r="R51" s="119"/>
      <c r="T51" t="s">
        <v>739</v>
      </c>
    </row>
  </sheetData>
  <sheetProtection/>
  <autoFilter ref="A1:Q1054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2015-04-21T17:07:54Z</cp:lastPrinted>
  <dcterms:created xsi:type="dcterms:W3CDTF">2013-07-12T05:01:37Z</dcterms:created>
  <dcterms:modified xsi:type="dcterms:W3CDTF">2015-04-21T17:09:09Z</dcterms:modified>
  <cp:category/>
  <cp:version/>
  <cp:contentType/>
  <cp:contentStatus/>
</cp:coreProperties>
</file>