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GUZM4N\Google Drive\JAIME_\COTIZACIONES JAIME\"/>
    </mc:Choice>
  </mc:AlternateContent>
  <bookViews>
    <workbookView xWindow="3300" yWindow="1320" windowWidth="12510" windowHeight="3810"/>
  </bookViews>
  <sheets>
    <sheet name="COTIZACION" sheetId="1" r:id="rId1"/>
    <sheet name="CLIENTES" sheetId="2" r:id="rId2"/>
  </sheets>
  <functionGroups builtInGroupCount="18"/>
  <definedNames>
    <definedName name="_xlnm._FilterDatabase" localSheetId="1" hidden="1">CLIENTES!$A$1:$M$283</definedName>
    <definedName name="_xlnm.Print_Area" localSheetId="0">COTIZACION!$B$1:$J$33</definedName>
    <definedName name="CLIENTES">CLIENTES!$B$2:$M$198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52511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Q11" i="1" l="1"/>
  <c r="Q18" i="1" l="1"/>
  <c r="Q20" i="1" l="1"/>
  <c r="Q21" i="1"/>
  <c r="Q22" i="1"/>
  <c r="Q23" i="1"/>
  <c r="Q24" i="1"/>
  <c r="Q25" i="1"/>
  <c r="Q19" i="1"/>
  <c r="N25" i="1"/>
  <c r="N24" i="1"/>
  <c r="N23" i="1"/>
  <c r="N22" i="1"/>
  <c r="N21" i="1"/>
  <c r="N20" i="1"/>
  <c r="N19" i="1"/>
  <c r="Q28" i="1"/>
  <c r="O28" i="1"/>
  <c r="Q27" i="1"/>
  <c r="Q26" i="1"/>
  <c r="Q13" i="1"/>
  <c r="Q14" i="1"/>
  <c r="Q15" i="1"/>
  <c r="Q16" i="1"/>
  <c r="Q17" i="1"/>
  <c r="Q12" i="1"/>
  <c r="D8" i="1" l="1"/>
  <c r="F7" i="1" l="1"/>
  <c r="D6" i="1" l="1"/>
  <c r="R22" i="1" l="1"/>
  <c r="H22" i="1" s="1"/>
  <c r="J22" i="1" l="1"/>
  <c r="R15" i="1"/>
  <c r="H15" i="1" s="1"/>
  <c r="J15" i="1" s="1"/>
  <c r="R16" i="1"/>
  <c r="H16" i="1" s="1"/>
  <c r="R17" i="1"/>
  <c r="H17" i="1" s="1"/>
  <c r="R18" i="1"/>
  <c r="H18" i="1" s="1"/>
  <c r="J18" i="1" l="1"/>
  <c r="J17" i="1"/>
  <c r="J16" i="1"/>
  <c r="R12" i="1"/>
  <c r="H12" i="1" s="1"/>
  <c r="R13" i="1"/>
  <c r="H13" i="1" s="1"/>
  <c r="J13" i="1" s="1"/>
  <c r="R14" i="1"/>
  <c r="R21" i="1"/>
  <c r="H21" i="1" s="1"/>
  <c r="R23" i="1"/>
  <c r="H23" i="1" s="1"/>
  <c r="R24" i="1"/>
  <c r="H24" i="1" s="1"/>
  <c r="R25" i="1"/>
  <c r="H25" i="1" s="1"/>
  <c r="J25" i="1" s="1"/>
  <c r="R26" i="1"/>
  <c r="H26" i="1" s="1"/>
  <c r="J26" i="1" s="1"/>
  <c r="R27" i="1"/>
  <c r="H27" i="1" s="1"/>
  <c r="J27" i="1" s="1"/>
  <c r="R28" i="1"/>
  <c r="H28" i="1" s="1"/>
  <c r="J28" i="1" s="1"/>
  <c r="R11" i="1"/>
  <c r="H11" i="1" s="1"/>
  <c r="H14" i="1" l="1"/>
  <c r="J14" i="1" s="1"/>
  <c r="J24" i="1"/>
  <c r="J23" i="1"/>
  <c r="R20" i="1"/>
  <c r="H20" i="1" s="1"/>
  <c r="J21" i="1"/>
  <c r="I6" i="1"/>
  <c r="J12" i="1" l="1"/>
  <c r="J20" i="1"/>
  <c r="D7" i="1"/>
  <c r="J4" i="1" l="1"/>
  <c r="F8" i="1"/>
  <c r="J7" i="1"/>
  <c r="F6" i="1"/>
  <c r="E5" i="1"/>
  <c r="J8" i="1" l="1"/>
  <c r="J11" i="1" l="1"/>
  <c r="R19" i="1"/>
  <c r="H19" i="1" s="1"/>
  <c r="J19" i="1" l="1"/>
  <c r="J29" i="1" l="1"/>
  <c r="J30" i="1" s="1"/>
  <c r="J31" i="1" l="1"/>
  <c r="J32" i="1" s="1"/>
  <c r="J33" i="1" s="1"/>
</calcChain>
</file>

<file path=xl/sharedStrings.xml><?xml version="1.0" encoding="utf-8"?>
<sst xmlns="http://schemas.openxmlformats.org/spreadsheetml/2006/main" count="1106" uniqueCount="754">
  <si>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</si>
  <si>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</si>
  <si>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</si>
  <si>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</si>
  <si>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</si>
  <si>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</si>
  <si>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</si>
  <si>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</si>
  <si>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</si>
  <si>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</si>
  <si>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</si>
  <si>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</si>
  <si>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</si>
  <si>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</si>
  <si>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</si>
  <si>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</si>
  <si>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</si>
  <si>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</si>
  <si>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</si>
  <si>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</si>
  <si>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</si>
  <si>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</si>
  <si>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</si>
  <si>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</si>
  <si>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</si>
  <si>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</si>
  <si>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</si>
  <si>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</si>
  <si>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</si>
  <si>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</si>
  <si>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</si>
  <si>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</si>
  <si>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</si>
  <si>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</si>
  <si>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</si>
  <si>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</si>
  <si>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</si>
  <si>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</si>
  <si>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</si>
  <si>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</si>
  <si>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</si>
  <si>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</si>
  <si>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</si>
  <si>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</si>
  <si>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</si>
  <si>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</si>
  <si>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</si>
  <si>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</si>
  <si>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</si>
  <si>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</si>
  <si>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</si>
  <si>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</si>
  <si>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</si>
  <si>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</si>
  <si>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</si>
  <si>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</si>
  <si>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</si>
  <si>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</si>
  <si>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</si>
  <si>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</si>
  <si>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</si>
  <si>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</si>
  <si>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</si>
  <si>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</si>
  <si>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</si>
  <si>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</si>
  <si>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</si>
  <si>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</si>
  <si>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</si>
  <si>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</si>
  <si>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</si>
  <si>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</si>
  <si>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</si>
  <si>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</si>
  <si>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</si>
  <si>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</si>
  <si>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</si>
  <si>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</si>
  <si>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</si>
  <si>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</si>
  <si>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</si>
  <si>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</si>
  <si>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</si>
  <si>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</si>
  <si>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</si>
  <si>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</si>
  <si>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</si>
  <si>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</si>
  <si>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</si>
  <si>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</si>
  <si>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</si>
  <si>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</si>
  <si>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</si>
  <si>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</si>
  <si>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</si>
  <si>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</si>
  <si>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</si>
  <si>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</si>
  <si>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</si>
  <si>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</si>
  <si>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</si>
  <si>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</si>
  <si>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</si>
  <si>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</si>
  <si>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</si>
  <si>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</si>
  <si>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</si>
  <si>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</si>
  <si>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</si>
  <si>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</si>
  <si>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</si>
  <si>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</si>
  <si>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</si>
  <si>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</si>
  <si>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</si>
  <si>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</si>
  <si>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</si>
  <si>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</si>
  <si>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</si>
  <si>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</si>
  <si>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</si>
  <si>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</si>
  <si>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</si>
  <si>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</si>
  <si>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</si>
  <si>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</si>
  <si>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</si>
  <si>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</si>
  <si>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</si>
  <si>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</si>
  <si>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</si>
  <si>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</si>
  <si>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</si>
  <si>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</si>
  <si>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</si>
  <si>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</si>
  <si>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</si>
  <si>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</si>
  <si>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</si>
  <si>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</si>
  <si>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</si>
  <si>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</si>
  <si>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</si>
  <si>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</si>
  <si>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</si>
  <si>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</si>
  <si>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</si>
  <si>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</si>
  <si>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</si>
  <si>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</si>
  <si>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</si>
  <si>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</si>
  <si>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</si>
  <si>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</si>
  <si>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</si>
  <si>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</si>
  <si>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</si>
  <si>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</si>
  <si>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</si>
  <si>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</si>
  <si>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</si>
  <si>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</si>
  <si>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</si>
  <si>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</si>
  <si>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</si>
  <si>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</si>
  <si>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</si>
  <si>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</si>
  <si>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</si>
  <si>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</si>
  <si>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</si>
  <si>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</si>
  <si>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</si>
  <si>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</si>
  <si>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</si>
  <si>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</si>
  <si>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</si>
  <si>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</si>
  <si>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</si>
  <si>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</si>
  <si>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</si>
  <si>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</si>
  <si>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</si>
  <si>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</si>
  <si>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</si>
  <si>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</si>
  <si>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</si>
  <si>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</si>
  <si>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</si>
  <si>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</si>
  <si>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</si>
  <si>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</si>
  <si>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</si>
  <si>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</si>
  <si>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</si>
  <si>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</si>
  <si>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</si>
  <si>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</si>
  <si>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</si>
  <si>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</si>
  <si>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</si>
  <si>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</si>
  <si>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</si>
  <si>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</si>
  <si>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</si>
  <si>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</si>
  <si>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</si>
  <si>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</si>
  <si>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</si>
  <si>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</si>
  <si>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</si>
  <si>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</si>
  <si>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</si>
  <si>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</si>
  <si>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</si>
  <si>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</si>
  <si>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</si>
  <si>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</si>
  <si>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</si>
  <si>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</si>
  <si>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</si>
  <si>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</si>
  <si>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</si>
  <si>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</si>
  <si>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</si>
  <si>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</si>
  <si>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</si>
  <si>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</si>
  <si>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</si>
  <si>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</si>
  <si>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</si>
  <si>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</si>
  <si>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</si>
  <si>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</si>
  <si>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</si>
  <si>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</si>
  <si>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</si>
  <si>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</si>
  <si>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</si>
  <si>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</si>
  <si>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</si>
  <si>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</si>
  <si>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</si>
  <si>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</si>
  <si>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</si>
  <si>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</si>
  <si>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</si>
  <si>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</si>
  <si>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</si>
  <si>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</si>
  <si>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</si>
  <si>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</si>
  <si>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</si>
  <si>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</si>
  <si>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</si>
  <si>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</si>
  <si>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</si>
  <si>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</si>
  <si>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</si>
  <si>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</si>
  <si>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</si>
  <si>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</si>
  <si>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</si>
  <si>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</si>
  <si>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</si>
  <si>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</si>
  <si>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</si>
  <si>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</si>
  <si>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</si>
  <si>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</si>
  <si>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</si>
  <si>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</si>
  <si>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</si>
  <si>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</si>
  <si>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</si>
  <si>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</si>
  <si>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</si>
  <si>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</si>
  <si>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</si>
  <si>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</si>
  <si>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</si>
  <si>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</si>
  <si>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</si>
  <si>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</si>
  <si>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</si>
  <si>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</si>
  <si>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</si>
  <si>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</si>
  <si>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</si>
  <si>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</si>
  <si>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</si>
  <si>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</si>
  <si>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</si>
  <si>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</si>
  <si>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</si>
  <si>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</si>
  <si>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</si>
  <si>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</si>
  <si>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</si>
  <si>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</si>
  <si>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</si>
  <si>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</si>
  <si>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</si>
  <si>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</si>
  <si>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</si>
  <si>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</si>
  <si>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</si>
  <si>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</si>
  <si>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</si>
  <si>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</si>
  <si>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</si>
  <si>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</si>
  <si>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</si>
  <si>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</si>
  <si>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</si>
  <si>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</si>
  <si>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</si>
  <si>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</si>
  <si>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</si>
  <si>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</si>
  <si>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</si>
  <si>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</si>
  <si>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</si>
  <si>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</si>
  <si>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</si>
  <si>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</si>
  <si>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</si>
  <si>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</si>
  <si>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</si>
  <si>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</si>
  <si>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</si>
  <si>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</si>
  <si>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</si>
  <si>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</si>
  <si>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</si>
  <si>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</si>
  <si>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</si>
  <si>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</si>
  <si>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</si>
  <si>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</si>
  <si>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</si>
  <si>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</si>
  <si>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</si>
  <si>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</si>
  <si>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</si>
  <si>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</si>
  <si>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</si>
  <si>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</si>
  <si>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</si>
  <si>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</si>
  <si>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</si>
  <si>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</si>
  <si>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</si>
  <si>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</si>
  <si>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</si>
  <si>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</si>
  <si>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</si>
  <si>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</si>
  <si>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</si>
  <si>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</si>
  <si>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</si>
  <si>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</si>
  <si>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</si>
  <si>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</si>
  <si>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</si>
  <si>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</si>
  <si>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</si>
  <si>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</si>
  <si>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</si>
  <si>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</si>
  <si>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</si>
  <si>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</si>
  <si>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</si>
  <si>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</si>
  <si>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</si>
  <si>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</si>
  <si>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</si>
  <si>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</si>
  <si>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</si>
  <si>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</si>
  <si>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</si>
  <si>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</si>
  <si>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</si>
  <si>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</si>
  <si>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</si>
  <si>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</si>
  <si>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</si>
  <si>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</si>
  <si>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</si>
  <si>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</si>
  <si>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</si>
  <si>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</si>
  <si>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</si>
  <si>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</si>
  <si>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</si>
  <si>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</si>
  <si>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</si>
  <si>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</si>
  <si>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</si>
  <si>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</si>
  <si>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</si>
  <si>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</si>
  <si>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</si>
  <si>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</si>
  <si>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</si>
  <si>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</si>
  <si>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</si>
  <si>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</si>
  <si>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</si>
  <si>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</si>
  <si>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</si>
  <si>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</si>
  <si>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</si>
  <si>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</si>
  <si>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</si>
  <si>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</si>
  <si>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</si>
  <si>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</si>
  <si>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</si>
  <si>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</si>
  <si>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</si>
  <si>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</si>
  <si>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</si>
  <si>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</si>
  <si>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</si>
  <si>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</si>
  <si>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</si>
  <si>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</si>
  <si>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</si>
  <si>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</si>
  <si>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</si>
  <si>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</si>
  <si>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</si>
  <si>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</si>
  <si>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</si>
  <si>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</si>
  <si>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</si>
  <si>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</si>
  <si>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</si>
  <si>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</si>
  <si>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</si>
  <si>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</si>
  <si>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</si>
  <si>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</si>
  <si>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</si>
  <si>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</si>
  <si>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</si>
  <si>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</si>
  <si>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</si>
  <si>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</si>
  <si>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</si>
  <si>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</si>
  <si>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</si>
  <si>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</si>
  <si>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</si>
  <si>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</si>
  <si>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</si>
  <si>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</si>
  <si>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</si>
  <si>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</si>
  <si>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</si>
  <si>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</si>
  <si>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</si>
  <si>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</si>
  <si>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</si>
  <si>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</si>
  <si>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</si>
  <si>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</si>
  <si>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</si>
  <si>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</si>
  <si>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</si>
  <si>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</si>
  <si>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</si>
  <si>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</si>
  <si>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</si>
  <si>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</si>
  <si>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</si>
  <si>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</si>
  <si>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</si>
  <si>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</si>
  <si>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</si>
  <si>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</si>
  <si>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</si>
  <si>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</si>
  <si>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</si>
  <si>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</si>
  <si>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</si>
  <si>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</si>
  <si>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</si>
  <si>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</si>
  <si>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</si>
  <si>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</si>
  <si>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</si>
  <si>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</si>
  <si>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</si>
  <si>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</si>
  <si>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</si>
  <si>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</si>
  <si>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</si>
  <si>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</si>
  <si>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</si>
  <si>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</si>
  <si>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</si>
  <si>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</si>
  <si>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</si>
  <si>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</si>
  <si>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</si>
  <si>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</si>
  <si>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</si>
  <si>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</si>
  <si>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</si>
  <si>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</si>
  <si>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</si>
  <si>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</si>
  <si>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</si>
  <si>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</si>
  <si>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</si>
  <si>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</si>
  <si>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</si>
  <si>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</si>
  <si>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</si>
  <si>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</si>
  <si>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</si>
  <si>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</si>
  <si>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</si>
  <si>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</si>
  <si>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</si>
  <si>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</si>
  <si>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</si>
  <si>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</si>
  <si>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</si>
  <si>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</si>
  <si>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</si>
  <si>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</si>
  <si>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</si>
  <si>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</si>
  <si>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</si>
  <si>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</si>
  <si>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</si>
  <si>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</si>
  <si>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</si>
  <si>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</si>
  <si>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</si>
  <si>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</si>
  <si>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</si>
  <si>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</si>
  <si>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</si>
  <si>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</si>
  <si>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</si>
  <si>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</si>
  <si>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</si>
  <si>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</si>
  <si>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</si>
  <si>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</si>
  <si>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</si>
  <si>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</si>
  <si>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</si>
  <si>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</si>
  <si>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</si>
  <si>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</si>
  <si>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</si>
  <si>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</si>
  <si>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</si>
  <si>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</si>
  <si>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</si>
  <si>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</si>
  <si>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</si>
  <si>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</si>
  <si>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</si>
  <si>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</si>
  <si>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</si>
  <si>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</si>
  <si>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</si>
  <si>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</si>
  <si>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</si>
  <si>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</si>
  <si>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</si>
  <si>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</si>
  <si>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</si>
  <si>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</si>
  <si>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</si>
  <si>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</si>
  <si>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</si>
  <si>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</si>
  <si>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</si>
  <si>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</si>
  <si>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</si>
  <si>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</si>
  <si>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</si>
  <si>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</si>
  <si>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</si>
  <si>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</si>
  <si>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</si>
  <si>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</si>
  <si>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 xml:space="preserve"> 96.815.800-7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</si>
  <si>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</si>
  <si>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</si>
  <si>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</si>
  <si>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</si>
  <si>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</si>
  <si>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</si>
  <si>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</si>
  <si>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</si>
  <si>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</si>
  <si>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</si>
  <si>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</si>
  <si>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</si>
  <si>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</si>
  <si>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</si>
  <si>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</si>
  <si>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</si>
  <si>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</si>
  <si>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</si>
  <si>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</si>
  <si>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</si>
  <si>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</si>
  <si>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</si>
  <si>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</si>
  <si>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</si>
  <si>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</si>
  <si>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</si>
  <si>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</si>
  <si>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</si>
  <si>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</si>
  <si>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</si>
  <si>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</si>
  <si>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</si>
  <si>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</si>
  <si>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</si>
  <si>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</si>
  <si>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</si>
  <si>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</si>
  <si>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Luis Ñanco</t>
  </si>
  <si>
    <t>000.000.000</t>
  </si>
  <si>
    <t>SOLUMIN</t>
  </si>
  <si>
    <t>Cristian Vilches</t>
  </si>
  <si>
    <t>ALSTOM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</si>
  <si>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</si>
  <si>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</si>
  <si>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</si>
  <si>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</si>
  <si>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</si>
  <si>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</si>
  <si>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</si>
  <si>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</si>
  <si>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</si>
  <si>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>MANTENIMIENTO Y REPARACION DE VEHICULOS AUTOMORES</t>
  </si>
  <si>
    <t xml:space="preserve">CARMEN 935 </t>
  </si>
  <si>
    <t>Claudia Gonzalez</t>
  </si>
  <si>
    <t>Comercial Sirian Ltda</t>
  </si>
  <si>
    <t>76.105.101-6</t>
  </si>
  <si>
    <t>Ferretería industrial</t>
  </si>
  <si>
    <t>PUETO MONTT</t>
  </si>
  <si>
    <t>Danilo Ojeda</t>
  </si>
  <si>
    <t>WALMART CHILE</t>
  </si>
  <si>
    <t>11111-1</t>
  </si>
  <si>
    <t>PERFIMET</t>
  </si>
  <si>
    <t>Camino Lonquen 9031</t>
  </si>
  <si>
    <t>Marcelo Lagos</t>
  </si>
  <si>
    <t>76.180.068-K</t>
  </si>
  <si>
    <t>Servicio de proceso de frutas frescas</t>
  </si>
  <si>
    <t>General Urrutia 104</t>
  </si>
  <si>
    <t>80.889.200-6</t>
  </si>
  <si>
    <t>Jorge Soto</t>
  </si>
  <si>
    <t>PUENTE ALTO</t>
  </si>
  <si>
    <t>96.998.510-1</t>
  </si>
  <si>
    <t>CAMILO FERRON CHILE S.A</t>
  </si>
  <si>
    <t>MIGUEL BRAVO</t>
  </si>
  <si>
    <t xml:space="preserve">OBSERVACIONES: </t>
  </si>
  <si>
    <t>Cristopher Ilabaca</t>
  </si>
  <si>
    <t>MAR Ingeníeria y Servicios</t>
  </si>
  <si>
    <t>76.137.989-5</t>
  </si>
  <si>
    <t>COCHRANE 639 OFICINA 69</t>
  </si>
  <si>
    <t xml:space="preserve">VALPARAISO </t>
  </si>
  <si>
    <t>Eliseo Cortes</t>
  </si>
  <si>
    <t>Ingeníeria y Servicios</t>
  </si>
  <si>
    <t>(56-32 ) 2256410</t>
  </si>
  <si>
    <t>11.111.111-1</t>
  </si>
  <si>
    <t>AGROSYSTEM</t>
  </si>
  <si>
    <t>ENRIQUE COSTA</t>
  </si>
  <si>
    <t>96.755.580-0</t>
  </si>
  <si>
    <t>Ojos del salado 0781-A</t>
  </si>
  <si>
    <t>30 Dias</t>
  </si>
  <si>
    <t>INTEGRA LTDA.</t>
  </si>
  <si>
    <t>GIRO SANCHEZ</t>
  </si>
  <si>
    <t>Hector Carmona V.</t>
  </si>
  <si>
    <t>13.731.262-K</t>
  </si>
  <si>
    <t>Hector Carmona</t>
  </si>
  <si>
    <t>2-280-8069</t>
  </si>
  <si>
    <t>Sociedad Petreos S.A</t>
  </si>
  <si>
    <t>HORMIGON</t>
  </si>
  <si>
    <t>EL BOSQUE NORTE 0177 PISO 5</t>
  </si>
  <si>
    <t>Claudio Rojas</t>
  </si>
  <si>
    <t>96.548.020-K</t>
  </si>
  <si>
    <t>77.095.040-6</t>
  </si>
  <si>
    <t>AUBS CLINIC</t>
  </si>
  <si>
    <t>Giselle Gonzales</t>
  </si>
  <si>
    <t>MININGPARTS</t>
  </si>
  <si>
    <t>76.712.920-3</t>
  </si>
  <si>
    <t>Juan Parra</t>
  </si>
  <si>
    <t>94.668.000-1</t>
  </si>
  <si>
    <t>Codelpa Chile S.A.</t>
  </si>
  <si>
    <t>Calle Lo Echevers 801</t>
  </si>
  <si>
    <t>Marcos Velasquez</t>
  </si>
  <si>
    <t>Degesch Chile Ltda</t>
  </si>
  <si>
    <t>81.098.500-3</t>
  </si>
  <si>
    <t>Calle José Luis Caro 1321</t>
  </si>
  <si>
    <t>Luis Ojeda</t>
  </si>
  <si>
    <t xml:space="preserve">ALUSA CHILE S.A </t>
  </si>
  <si>
    <t>89.010.400-2</t>
  </si>
  <si>
    <t>Fabricacion de otros articulos plasticos</t>
  </si>
  <si>
    <t>AB Arriendos S.A</t>
  </si>
  <si>
    <t>Arriendos de maquinarias y equipos</t>
  </si>
  <si>
    <t>Cerro Los Condores 101</t>
  </si>
  <si>
    <t>30 DIAS</t>
  </si>
  <si>
    <t>Vinicio Lopez Santander</t>
  </si>
  <si>
    <t>vlopezs@kupfer.cl</t>
  </si>
  <si>
    <t>96.872.010-4</t>
  </si>
  <si>
    <t>77.783.750-8</t>
  </si>
  <si>
    <t>ABASTEC</t>
  </si>
  <si>
    <t>99.588.560-3</t>
  </si>
  <si>
    <t>MASTERCLIMA SERVICES S.A.</t>
  </si>
  <si>
    <t>RODEMIR ANTILLANCA</t>
  </si>
  <si>
    <t>0000-00-00</t>
  </si>
  <si>
    <t>PROCEMED</t>
  </si>
  <si>
    <t>HECTOR MORALES</t>
  </si>
  <si>
    <t>AYAGON</t>
  </si>
  <si>
    <t>Climatizacion</t>
  </si>
  <si>
    <t>Los Platanos 2738</t>
  </si>
  <si>
    <t>MACUL</t>
  </si>
  <si>
    <t>UNION AMERICANA A-105 NPT 3000 1/2</t>
  </si>
  <si>
    <t xml:space="preserve">NIPLE TUERCA A-105 NPT 3000 1/2´´ </t>
  </si>
  <si>
    <t xml:space="preserve">TEE A-105 NPT 3000 1/2 </t>
  </si>
  <si>
    <t xml:space="preserve">TEE A-105 NPT 3000 1 </t>
  </si>
  <si>
    <t>CODO 90º A-105 3000 NPT 1/2</t>
  </si>
  <si>
    <t>NIPLE TUERCA A-105 NPT 3000 1/2´´</t>
  </si>
  <si>
    <t>INSPAIN</t>
  </si>
  <si>
    <t>UNION STORZ 2" HI NPT</t>
  </si>
  <si>
    <t>UNION STORZ 2.1/2"</t>
  </si>
  <si>
    <t>UNION STORZ 3"  HI NPT</t>
  </si>
  <si>
    <t>UNION STORZ 4" CON COLA 4"</t>
  </si>
  <si>
    <t>REDUCTOR STORZ 2.1/2" X 2"</t>
  </si>
  <si>
    <t>REDUCTOR STORZ 3" X 2.1/2"</t>
  </si>
  <si>
    <t>REDUCTOR STORZ 4" X 3"</t>
  </si>
  <si>
    <t>ABRAZADERA ALTA PRESION INOX. 23-25</t>
  </si>
  <si>
    <t>ABRAZADERA ALTA PRESION INOX. 47-51</t>
  </si>
  <si>
    <t>ABRAZADERA ALTA PRESION (S. W1) 47-51</t>
  </si>
  <si>
    <t>0000000.0.0</t>
  </si>
  <si>
    <t>MVH</t>
  </si>
  <si>
    <t>EDUARDO MOYARGA</t>
  </si>
  <si>
    <t>FLEXIBLE R-12 1/2", LT 6MTR MP 08-08</t>
  </si>
  <si>
    <t>GOTEX</t>
  </si>
  <si>
    <t>BOLCO</t>
  </si>
  <si>
    <t>mmichllli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</si>
</sst>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340A]d&quot; de &quot;mmmm&quot; de &quot;yyyy;@"/>
    <numFmt numFmtId="165" formatCode="00000\-0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23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0" fillId="0" borderId="0" xfId="0" applyAlignment="1">
      <alignment horizontal="right"/>
    </xf>
    <xf numFmtId="0" fontId="7" fillId="2" borderId="4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9" fillId="2" borderId="3" xfId="0" applyFont="1" applyFill="1" applyBorder="1" applyAlignment="1" applyProtection="1"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</xf>
    <xf numFmtId="0" fontId="7" fillId="2" borderId="5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</xf>
    <xf numFmtId="0" fontId="11" fillId="2" borderId="2" xfId="1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164" fontId="12" fillId="2" borderId="2" xfId="0" applyNumberFormat="1" applyFont="1" applyFill="1" applyBorder="1" applyAlignment="1" applyProtection="1">
      <alignment horizontal="left" vertical="center"/>
    </xf>
    <xf numFmtId="0" fontId="7" fillId="2" borderId="13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12" fillId="2" borderId="6" xfId="0" applyFont="1" applyFill="1" applyBorder="1" applyProtection="1">
      <protection locked="0"/>
    </xf>
    <xf numFmtId="164" fontId="12" fillId="2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13" fillId="2" borderId="18" xfId="0" applyFont="1" applyFill="1" applyBorder="1" applyAlignment="1" applyProtection="1">
      <alignment horizontal="center"/>
      <protection locked="0"/>
    </xf>
    <xf numFmtId="0" fontId="12" fillId="2" borderId="4" xfId="0" applyFont="1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0" fontId="7" fillId="2" borderId="10" xfId="0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Alignment="1" applyProtection="1">
      <alignment horizontal="right" vertical="center"/>
      <protection locked="0"/>
    </xf>
    <xf numFmtId="0" fontId="7" fillId="2" borderId="7" xfId="0" applyFont="1" applyFill="1" applyBorder="1" applyAlignment="1" applyProtection="1">
      <alignment horizontal="right"/>
      <protection locked="0"/>
    </xf>
    <xf numFmtId="1" fontId="7" fillId="2" borderId="16" xfId="0" applyNumberFormat="1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9" fontId="7" fillId="2" borderId="11" xfId="0" applyNumberFormat="1" applyFont="1" applyFill="1" applyBorder="1" applyAlignment="1" applyProtection="1">
      <alignment horizontal="right" vertical="center"/>
      <protection locked="0"/>
    </xf>
    <xf numFmtId="9" fontId="7" fillId="2" borderId="0" xfId="0" applyNumberFormat="1" applyFont="1" applyFill="1" applyBorder="1" applyAlignment="1" applyProtection="1">
      <alignment horizontal="right" vertical="center"/>
      <protection locked="0"/>
    </xf>
    <xf numFmtId="9" fontId="7" fillId="2" borderId="8" xfId="0" applyNumberFormat="1" applyFont="1" applyFill="1" applyBorder="1" applyAlignment="1" applyProtection="1">
      <alignment horizontal="center" vertical="center"/>
      <protection locked="0"/>
    </xf>
    <xf numFmtId="1" fontId="7" fillId="2" borderId="19" xfId="0" applyNumberFormat="1" applyFont="1" applyFill="1" applyBorder="1" applyAlignment="1" applyProtection="1">
      <alignment horizontal="center"/>
    </xf>
    <xf numFmtId="0" fontId="7" fillId="2" borderId="2" xfId="0" applyFont="1" applyFill="1" applyBorder="1" applyProtection="1">
      <protection locked="0"/>
    </xf>
    <xf numFmtId="0" fontId="7" fillId="2" borderId="11" xfId="0" applyFont="1" applyFill="1" applyBorder="1" applyAlignment="1" applyProtection="1">
      <alignment horizontal="right" vertical="center"/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7" fillId="2" borderId="14" xfId="0" applyFont="1" applyFill="1" applyBorder="1" applyProtection="1">
      <protection locked="0"/>
    </xf>
    <xf numFmtId="0" fontId="7" fillId="2" borderId="12" xfId="0" applyFont="1" applyFill="1" applyBorder="1" applyAlignment="1" applyProtection="1">
      <alignment horizontal="right" vertical="center"/>
      <protection locked="0"/>
    </xf>
    <xf numFmtId="0" fontId="7" fillId="2" borderId="6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right"/>
      <protection locked="0"/>
    </xf>
    <xf numFmtId="1" fontId="7" fillId="2" borderId="20" xfId="0" applyNumberFormat="1" applyFont="1" applyFill="1" applyBorder="1" applyAlignment="1" applyProtection="1">
      <alignment horizontal="center"/>
    </xf>
    <xf numFmtId="165" fontId="6" fillId="0" borderId="21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/>
    <xf numFmtId="0" fontId="2" fillId="0" borderId="0" xfId="1"/>
    <xf numFmtId="3" fontId="8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4" fillId="2" borderId="1" xfId="0" applyFont="1" applyFill="1" applyBorder="1" applyProtection="1">
      <protection locked="0"/>
    </xf>
    <xf numFmtId="0" fontId="14" fillId="2" borderId="0" xfId="0" applyFont="1" applyFill="1" applyBorder="1" applyProtection="1">
      <protection locked="0"/>
    </xf>
    <xf numFmtId="0" fontId="14" fillId="2" borderId="2" xfId="0" applyFont="1" applyFill="1" applyBorder="1" applyAlignment="1" applyProtection="1">
      <alignment horizontal="righ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1" fontId="0" fillId="0" borderId="0" xfId="0" applyNumberFormat="1" applyProtection="1">
      <protection locked="0"/>
    </xf>
    <xf numFmtId="0" fontId="15" fillId="0" borderId="0" xfId="0" applyFont="1"/>
    <xf numFmtId="1" fontId="16" fillId="0" borderId="0" xfId="0" applyNumberFormat="1" applyFont="1" applyFill="1" applyProtection="1">
      <protection locked="0"/>
    </xf>
    <xf numFmtId="0" fontId="16" fillId="0" borderId="28" xfId="0" applyFont="1" applyBorder="1" applyProtection="1">
      <protection locked="0"/>
    </xf>
    <xf numFmtId="1" fontId="16" fillId="0" borderId="0" xfId="0" applyNumberFormat="1" applyFont="1" applyBorder="1" applyProtection="1">
      <protection locked="0"/>
    </xf>
    <xf numFmtId="3" fontId="16" fillId="0" borderId="29" xfId="0" applyNumberFormat="1" applyFont="1" applyBorder="1" applyProtection="1"/>
    <xf numFmtId="3" fontId="16" fillId="0" borderId="29" xfId="0" applyNumberFormat="1" applyFont="1" applyFill="1" applyBorder="1" applyProtection="1"/>
    <xf numFmtId="0" fontId="9" fillId="2" borderId="0" xfId="0" applyFont="1" applyFill="1" applyBorder="1" applyAlignment="1" applyProtection="1">
      <alignment horizontal="left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14" fillId="2" borderId="6" xfId="0" applyFont="1" applyFill="1" applyBorder="1" applyProtection="1"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Protection="1">
      <protection locked="0"/>
    </xf>
    <xf numFmtId="1" fontId="0" fillId="0" borderId="0" xfId="0" applyNumberFormat="1" applyFont="1" applyProtection="1">
      <protection locked="0"/>
    </xf>
    <xf numFmtId="0" fontId="17" fillId="2" borderId="3" xfId="0" applyFont="1" applyFill="1" applyBorder="1" applyAlignment="1" applyProtection="1">
      <protection locked="0"/>
    </xf>
    <xf numFmtId="0" fontId="17" fillId="2" borderId="3" xfId="0" applyFont="1" applyFill="1" applyBorder="1" applyProtection="1">
      <protection locked="0"/>
    </xf>
    <xf numFmtId="1" fontId="0" fillId="0" borderId="0" xfId="0" applyNumberFormat="1" applyAlignment="1" applyProtection="1">
      <alignment horizontal="center"/>
      <protection locked="0"/>
    </xf>
    <xf numFmtId="0" fontId="17" fillId="2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wrapText="1"/>
    </xf>
    <xf numFmtId="0" fontId="7" fillId="2" borderId="18" xfId="0" applyNumberFormat="1" applyFont="1" applyFill="1" applyBorder="1" applyAlignment="1" applyProtection="1">
      <alignment horizontal="center"/>
      <protection locked="0"/>
    </xf>
    <xf numFmtId="3" fontId="7" fillId="2" borderId="18" xfId="0" applyNumberFormat="1" applyFont="1" applyFill="1" applyBorder="1" applyAlignment="1" applyProtection="1">
      <alignment horizontal="center"/>
    </xf>
    <xf numFmtId="1" fontId="7" fillId="2" borderId="18" xfId="0" applyNumberFormat="1" applyFont="1" applyFill="1" applyBorder="1" applyAlignment="1" applyProtection="1">
      <alignment horizontal="center"/>
      <protection locked="0"/>
    </xf>
    <xf numFmtId="3" fontId="7" fillId="2" borderId="2" xfId="0" applyNumberFormat="1" applyFont="1" applyFill="1" applyBorder="1" applyAlignment="1" applyProtection="1">
      <alignment horizontal="center"/>
    </xf>
    <xf numFmtId="0" fontId="7" fillId="2" borderId="22" xfId="0" applyFont="1" applyFill="1" applyBorder="1" applyAlignment="1" applyProtection="1">
      <alignment horizontal="center"/>
      <protection locked="0"/>
    </xf>
    <xf numFmtId="0" fontId="7" fillId="2" borderId="23" xfId="0" applyFont="1" applyFill="1" applyBorder="1" applyAlignment="1" applyProtection="1">
      <protection locked="0"/>
    </xf>
    <xf numFmtId="0" fontId="7" fillId="2" borderId="24" xfId="0" applyFont="1" applyFill="1" applyBorder="1" applyAlignment="1" applyProtection="1"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</xf>
    <xf numFmtId="0" fontId="8" fillId="2" borderId="2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13" fillId="2" borderId="5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0" fontId="17" fillId="2" borderId="0" xfId="0" applyFont="1" applyFill="1" applyBorder="1" applyAlignment="1" applyProtection="1">
      <alignment horizontal="left"/>
      <protection locked="0"/>
    </xf>
    <xf numFmtId="0" fontId="7" fillId="2" borderId="17" xfId="0" applyNumberFormat="1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3" fontId="7" fillId="2" borderId="17" xfId="0" applyNumberFormat="1" applyFont="1" applyFill="1" applyBorder="1" applyAlignment="1" applyProtection="1">
      <alignment horizontal="center"/>
    </xf>
    <xf numFmtId="1" fontId="7" fillId="2" borderId="17" xfId="0" applyNumberFormat="1" applyFont="1" applyFill="1" applyBorder="1" applyAlignment="1" applyProtection="1">
      <alignment horizontal="center"/>
      <protection locked="0"/>
    </xf>
    <xf numFmtId="3" fontId="7" fillId="2" borderId="1" xfId="0" applyNumberFormat="1" applyFont="1" applyFill="1" applyBorder="1" applyAlignment="1" applyProtection="1">
      <alignment horizont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2536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1</xdr:row>
      <xdr:rowOff>692727</xdr:rowOff>
    </xdr:to>
    <xdr:sp macro="" textlink="">
      <xdr:nvSpPr>
        <xdr:cNvPr id="2" name="1 CuadroTexto"/>
        <xdr:cNvSpPr txBox="1"/>
      </xdr:nvSpPr>
      <xdr:spPr>
        <a:xfrm>
          <a:off x="1934880" y="28578"/>
          <a:ext cx="3910007" cy="8719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81827</xdr:colOff>
      <xdr:row>0</xdr:row>
      <xdr:rowOff>34637</xdr:rowOff>
    </xdr:from>
    <xdr:to>
      <xdr:col>3</xdr:col>
      <xdr:colOff>639284</xdr:colOff>
      <xdr:row>1</xdr:row>
      <xdr:rowOff>688442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191" y="34637"/>
          <a:ext cx="1483979" cy="86162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vlopezs@kupfer.cl" TargetMode="External"/><Relationship Id="rId2" Type="http://schemas.openxmlformats.org/officeDocument/2006/relationships/hyperlink" Target="mailto:compras@blasmar.cl" TargetMode="External"/><Relationship Id="rId1" Type="http://schemas.openxmlformats.org/officeDocument/2006/relationships/hyperlink" Target="mailto:MANTENCION@SPES.CL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U37"/>
  <sheetViews>
    <sheetView tabSelected="1" zoomScale="110" zoomScaleNormal="110" workbookViewId="0">
      <selection activeCell="B11" sqref="B11:G11"/>
    </sheetView>
  </sheetViews>
  <sheetFormatPr baseColWidth="10" defaultColWidth="11.42578125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9.42578125" style="84" bestFit="1" customWidth="1"/>
    <col min="13" max="14" width="7.85546875" style="84" customWidth="1"/>
    <col min="15" max="15" width="7.5703125" style="84" customWidth="1"/>
    <col min="16" max="16" width="4.42578125" style="8" bestFit="1" customWidth="1"/>
    <col min="17" max="18" width="11.42578125" style="8"/>
    <col min="19" max="19" width="11.42578125" style="84"/>
    <col min="20" max="16384" width="11.42578125" style="8"/>
  </cols>
  <sheetData>
    <row r="1" spans="2:2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</row>
    <row r="2" spans="2:2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74">
        <v>2536</v>
      </c>
      <c r="K2" s="7"/>
    </row>
    <row r="3" spans="2:21" ht="7.5" customHeight="1" thickBot="1" x14ac:dyDescent="0.3">
      <c r="B3" s="14"/>
      <c r="C3" s="15"/>
      <c r="D3" s="29"/>
      <c r="E3" s="15"/>
      <c r="F3" s="16"/>
      <c r="G3" s="17"/>
      <c r="H3" s="17"/>
      <c r="I3" s="18"/>
      <c r="J3" s="19"/>
      <c r="K3" s="7"/>
    </row>
    <row r="4" spans="2:21" x14ac:dyDescent="0.25">
      <c r="B4" s="31" t="s">
        <v>6</v>
      </c>
      <c r="C4" s="32"/>
      <c r="D4" s="77" t="s">
        <v>747</v>
      </c>
      <c r="E4" s="32" t="s">
        <v>12</v>
      </c>
      <c r="F4" s="33"/>
      <c r="G4" s="33"/>
      <c r="H4" s="34"/>
      <c r="I4" s="32" t="s">
        <v>9</v>
      </c>
      <c r="J4" s="35">
        <f>VLOOKUP(D4,CLIENTES,10,FALSE)</f>
        <v>0</v>
      </c>
      <c r="K4" s="20"/>
    </row>
    <row r="5" spans="2:21" x14ac:dyDescent="0.25">
      <c r="B5" s="36"/>
      <c r="C5" s="37"/>
      <c r="D5" s="38"/>
      <c r="E5" s="111">
        <f>VLOOKUP(D4,CLIENTES,4,FALSE)</f>
        <v>0</v>
      </c>
      <c r="F5" s="111"/>
      <c r="G5" s="111"/>
      <c r="H5" s="111"/>
      <c r="I5" s="111"/>
      <c r="J5" s="112"/>
      <c r="K5" s="20"/>
    </row>
    <row r="6" spans="2:21" ht="17.25" customHeight="1" x14ac:dyDescent="0.25">
      <c r="B6" s="36" t="s">
        <v>25</v>
      </c>
      <c r="C6" s="37"/>
      <c r="D6" s="39" t="str">
        <f>VLOOKUP(D4,CLIENTES,2,FALSE)</f>
        <v>MVH</v>
      </c>
      <c r="E6" s="37" t="s">
        <v>7</v>
      </c>
      <c r="F6" s="113">
        <f>VLOOKUP(D4,CLIENTES,5,FALSE)</f>
        <v>0</v>
      </c>
      <c r="G6" s="113"/>
      <c r="H6" s="113"/>
      <c r="I6" s="75">
        <f>VLOOKUP(D4,CLIENTES,11,FALSE)</f>
        <v>0</v>
      </c>
      <c r="J6" s="40"/>
    </row>
    <row r="7" spans="2:21" x14ac:dyDescent="0.25">
      <c r="B7" s="36" t="s">
        <v>23</v>
      </c>
      <c r="C7" s="37"/>
      <c r="D7" s="39">
        <f>VLOOKUP(D4,CLIENTES,3,FALSE)</f>
        <v>0</v>
      </c>
      <c r="E7" s="37" t="s">
        <v>8</v>
      </c>
      <c r="F7" s="113">
        <f>VLOOKUP(D4,CLIENTES,6,FALSE)</f>
        <v>0</v>
      </c>
      <c r="G7" s="113"/>
      <c r="H7" s="113"/>
      <c r="I7" s="37" t="s">
        <v>24</v>
      </c>
      <c r="J7" s="41" t="str">
        <f>VLOOKUP(D4,CLIENTES,8,FALSE)</f>
        <v>EDUARDO MOYARGA</v>
      </c>
    </row>
    <row r="8" spans="2:21" ht="15.75" thickBot="1" x14ac:dyDescent="0.3">
      <c r="B8" s="109" t="s">
        <v>26</v>
      </c>
      <c r="C8" s="110"/>
      <c r="D8" s="91">
        <f>VLOOKUP(D4,CLIENTES,7,FALSE)</f>
        <v>0</v>
      </c>
      <c r="E8" s="37" t="s">
        <v>11</v>
      </c>
      <c r="F8" s="113" t="str">
        <f>VLOOKUP(D4,CLIENTES,12,FALSE)</f>
        <v>Jaime Guzman</v>
      </c>
      <c r="G8" s="113"/>
      <c r="H8" s="113"/>
      <c r="I8" s="37" t="s">
        <v>14</v>
      </c>
      <c r="J8" s="42">
        <f ca="1">TODAY()</f>
        <v>42116</v>
      </c>
      <c r="K8" s="20"/>
    </row>
    <row r="9" spans="2:21" ht="16.5" thickTop="1" thickBot="1" x14ac:dyDescent="0.3">
      <c r="B9" s="43"/>
      <c r="C9" s="44"/>
      <c r="D9" s="45"/>
      <c r="E9" s="44"/>
      <c r="F9" s="45"/>
      <c r="G9" s="45"/>
      <c r="H9" s="45"/>
      <c r="I9" s="44"/>
      <c r="J9" s="46"/>
      <c r="K9" s="20"/>
      <c r="P9" s="21"/>
      <c r="Q9" s="22"/>
      <c r="R9" s="23" t="s">
        <v>20</v>
      </c>
    </row>
    <row r="10" spans="2:21" ht="15.75" thickBot="1" x14ac:dyDescent="0.3">
      <c r="B10" s="47" t="s">
        <v>1</v>
      </c>
      <c r="C10" s="106" t="s">
        <v>22</v>
      </c>
      <c r="D10" s="107"/>
      <c r="E10" s="108"/>
      <c r="F10" s="48" t="s">
        <v>0</v>
      </c>
      <c r="G10" s="49" t="s">
        <v>21</v>
      </c>
      <c r="H10" s="49" t="s">
        <v>15</v>
      </c>
      <c r="I10" s="50" t="s">
        <v>13</v>
      </c>
      <c r="J10" s="51" t="s">
        <v>2</v>
      </c>
      <c r="K10" s="24" t="s">
        <v>17</v>
      </c>
      <c r="L10" s="92" t="s">
        <v>726</v>
      </c>
      <c r="M10" s="94" t="s">
        <v>736</v>
      </c>
      <c r="N10" s="94" t="s">
        <v>752</v>
      </c>
      <c r="O10" s="92" t="s">
        <v>751</v>
      </c>
      <c r="P10" s="26" t="s">
        <v>16</v>
      </c>
      <c r="Q10" s="25" t="s">
        <v>18</v>
      </c>
      <c r="R10" s="27" t="s">
        <v>19</v>
      </c>
      <c r="S10" s="99" t="s">
        <v>753</v>
      </c>
      <c r="T10" s="78"/>
      <c r="U10" s="78"/>
    </row>
    <row r="11" spans="2:21" ht="15" customHeight="1" x14ac:dyDescent="0.25">
      <c r="B11" s="118">
        <v>1</v>
      </c>
      <c r="C11" s="114" t="s">
        <v>730</v>
      </c>
      <c r="D11" s="115"/>
      <c r="E11" s="116"/>
      <c r="F11" s="119">
        <v>10</v>
      </c>
      <c r="G11" s="119" t="s">
        <v>21</v>
      </c>
      <c r="H11" s="120">
        <f>VLOOKUP(B11,COTIZADO,8,FALSE)</f>
        <v>5521.5</v>
      </c>
      <c r="I11" s="121">
        <v>0</v>
      </c>
      <c r="J11" s="122">
        <f t="shared" ref="J11:J28" si="0">F11*H11*(1-I11/100)</f>
        <v>55215</v>
      </c>
      <c r="K11" s="28">
        <v>1</v>
      </c>
      <c r="L11" s="95"/>
      <c r="M11" s="95"/>
      <c r="N11" s="96"/>
      <c r="P11" s="87">
        <v>1.5</v>
      </c>
      <c r="Q11" s="88">
        <f>S11</f>
        <v>3681</v>
      </c>
      <c r="R11" s="89">
        <f>Q11*P11</f>
        <v>5521.5</v>
      </c>
      <c r="S11" s="84">
        <v>3681</v>
      </c>
    </row>
    <row r="12" spans="2:21" ht="15" customHeight="1" x14ac:dyDescent="0.25">
      <c r="B12" s="102">
        <v>2</v>
      </c>
      <c r="C12" s="114" t="s">
        <v>731</v>
      </c>
      <c r="D12" s="115"/>
      <c r="E12" s="116"/>
      <c r="F12" s="52">
        <v>15</v>
      </c>
      <c r="G12" s="52" t="s">
        <v>21</v>
      </c>
      <c r="H12" s="103">
        <f t="shared" ref="H12:H28" si="1">VLOOKUP(B12,COTIZADO,8,FALSE)</f>
        <v>1965</v>
      </c>
      <c r="I12" s="104">
        <v>0</v>
      </c>
      <c r="J12" s="105">
        <f t="shared" si="0"/>
        <v>29475</v>
      </c>
      <c r="K12" s="28">
        <v>2</v>
      </c>
      <c r="L12" s="95">
        <v>1310</v>
      </c>
      <c r="M12" s="95"/>
      <c r="O12" s="96"/>
      <c r="P12" s="87">
        <v>1.5</v>
      </c>
      <c r="Q12" s="88">
        <f>L12</f>
        <v>1310</v>
      </c>
      <c r="R12" s="89">
        <f t="shared" ref="R12:R28" si="2">Q12*P12</f>
        <v>1965</v>
      </c>
    </row>
    <row r="13" spans="2:21" ht="15" customHeight="1" x14ac:dyDescent="0.25">
      <c r="B13" s="102">
        <v>3</v>
      </c>
      <c r="C13" s="114" t="s">
        <v>732</v>
      </c>
      <c r="D13" s="115"/>
      <c r="E13" s="116"/>
      <c r="F13" s="52">
        <v>10</v>
      </c>
      <c r="G13" s="52" t="s">
        <v>21</v>
      </c>
      <c r="H13" s="103">
        <f t="shared" si="1"/>
        <v>3213</v>
      </c>
      <c r="I13" s="104">
        <v>0</v>
      </c>
      <c r="J13" s="105">
        <f t="shared" si="0"/>
        <v>32130</v>
      </c>
      <c r="K13" s="28">
        <v>3</v>
      </c>
      <c r="L13" s="95">
        <v>2142</v>
      </c>
      <c r="M13" s="95"/>
      <c r="O13" s="96"/>
      <c r="P13" s="87">
        <v>1.5</v>
      </c>
      <c r="Q13" s="88">
        <f t="shared" ref="Q13:Q17" si="3">L13</f>
        <v>2142</v>
      </c>
      <c r="R13" s="89">
        <f t="shared" si="2"/>
        <v>3213</v>
      </c>
    </row>
    <row r="14" spans="2:21" x14ac:dyDescent="0.25">
      <c r="B14" s="102">
        <v>4</v>
      </c>
      <c r="C14" s="114" t="s">
        <v>733</v>
      </c>
      <c r="D14" s="115"/>
      <c r="E14" s="116"/>
      <c r="F14" s="52">
        <v>10</v>
      </c>
      <c r="G14" s="52" t="s">
        <v>21</v>
      </c>
      <c r="H14" s="103">
        <f t="shared" si="1"/>
        <v>8259</v>
      </c>
      <c r="I14" s="104">
        <v>0</v>
      </c>
      <c r="J14" s="105">
        <f t="shared" si="0"/>
        <v>82590</v>
      </c>
      <c r="K14" s="28">
        <v>4</v>
      </c>
      <c r="L14" s="95">
        <v>5506</v>
      </c>
      <c r="M14" s="95"/>
      <c r="O14" s="96"/>
      <c r="P14" s="87">
        <v>1.5</v>
      </c>
      <c r="Q14" s="88">
        <f t="shared" si="3"/>
        <v>5506</v>
      </c>
      <c r="R14" s="89">
        <f t="shared" si="2"/>
        <v>8259</v>
      </c>
    </row>
    <row r="15" spans="2:21" s="20" customFormat="1" ht="15" customHeight="1" x14ac:dyDescent="0.25">
      <c r="B15" s="102">
        <v>5</v>
      </c>
      <c r="C15" s="114" t="s">
        <v>734</v>
      </c>
      <c r="D15" s="115"/>
      <c r="E15" s="116"/>
      <c r="F15" s="52">
        <v>15</v>
      </c>
      <c r="G15" s="52" t="s">
        <v>21</v>
      </c>
      <c r="H15" s="103">
        <f t="shared" si="1"/>
        <v>1985</v>
      </c>
      <c r="I15" s="104">
        <v>0</v>
      </c>
      <c r="J15" s="105">
        <f t="shared" si="0"/>
        <v>29775</v>
      </c>
      <c r="K15" s="83">
        <v>5</v>
      </c>
      <c r="L15" s="95">
        <v>1985</v>
      </c>
      <c r="M15" s="84"/>
      <c r="N15" s="84"/>
      <c r="O15" s="96"/>
      <c r="P15" s="87">
        <v>1</v>
      </c>
      <c r="Q15" s="88">
        <f t="shared" si="3"/>
        <v>1985</v>
      </c>
      <c r="R15" s="90">
        <f t="shared" si="2"/>
        <v>1985</v>
      </c>
      <c r="S15" s="84"/>
    </row>
    <row r="16" spans="2:21" x14ac:dyDescent="0.25">
      <c r="B16" s="102">
        <v>6</v>
      </c>
      <c r="C16" s="114" t="s">
        <v>735</v>
      </c>
      <c r="D16" s="115"/>
      <c r="E16" s="116"/>
      <c r="F16" s="52">
        <v>10</v>
      </c>
      <c r="G16" s="52" t="s">
        <v>21</v>
      </c>
      <c r="H16" s="103">
        <f t="shared" si="1"/>
        <v>1310</v>
      </c>
      <c r="I16" s="104">
        <v>0</v>
      </c>
      <c r="J16" s="105">
        <f t="shared" si="0"/>
        <v>13100</v>
      </c>
      <c r="K16" s="28">
        <v>6</v>
      </c>
      <c r="L16" s="84">
        <v>1310</v>
      </c>
      <c r="M16" s="95"/>
      <c r="O16" s="96"/>
      <c r="P16" s="87">
        <v>1</v>
      </c>
      <c r="Q16" s="88">
        <f t="shared" si="3"/>
        <v>1310</v>
      </c>
      <c r="R16" s="89">
        <f t="shared" si="2"/>
        <v>1310</v>
      </c>
    </row>
    <row r="17" spans="2:19" x14ac:dyDescent="0.25">
      <c r="B17" s="102">
        <v>7</v>
      </c>
      <c r="C17" s="114" t="s">
        <v>731</v>
      </c>
      <c r="D17" s="115"/>
      <c r="E17" s="116"/>
      <c r="F17" s="52">
        <v>10</v>
      </c>
      <c r="G17" s="52" t="s">
        <v>21</v>
      </c>
      <c r="H17" s="103">
        <f>R17</f>
        <v>1310</v>
      </c>
      <c r="I17" s="104">
        <v>0</v>
      </c>
      <c r="J17" s="105">
        <f t="shared" si="0"/>
        <v>13100</v>
      </c>
      <c r="K17" s="28">
        <v>7</v>
      </c>
      <c r="L17" s="95">
        <v>1310</v>
      </c>
      <c r="M17" s="95">
        <v>54200</v>
      </c>
      <c r="N17" s="96"/>
      <c r="O17" s="96"/>
      <c r="P17" s="87">
        <v>1</v>
      </c>
      <c r="Q17" s="88">
        <f t="shared" si="3"/>
        <v>1310</v>
      </c>
      <c r="R17" s="89">
        <f t="shared" si="2"/>
        <v>1310</v>
      </c>
    </row>
    <row r="18" spans="2:19" s="20" customFormat="1" x14ac:dyDescent="0.25">
      <c r="B18" s="102">
        <v>8</v>
      </c>
      <c r="C18" s="114" t="s">
        <v>750</v>
      </c>
      <c r="D18" s="115"/>
      <c r="E18" s="116"/>
      <c r="F18" s="52">
        <v>6</v>
      </c>
      <c r="G18" s="52" t="s">
        <v>21</v>
      </c>
      <c r="H18" s="103">
        <f>R18</f>
        <v>91365</v>
      </c>
      <c r="I18" s="104">
        <v>0</v>
      </c>
      <c r="J18" s="105">
        <f>F18*H18*(1-I18/100)</f>
        <v>548190</v>
      </c>
      <c r="K18" s="83">
        <v>8</v>
      </c>
      <c r="L18" s="95"/>
      <c r="M18" s="95">
        <v>60910</v>
      </c>
      <c r="N18" s="96"/>
      <c r="O18" s="96"/>
      <c r="P18" s="87">
        <v>1.5</v>
      </c>
      <c r="Q18" s="88">
        <f>M18</f>
        <v>60910</v>
      </c>
      <c r="R18" s="90">
        <f t="shared" si="2"/>
        <v>91365</v>
      </c>
      <c r="S18" s="84"/>
    </row>
    <row r="19" spans="2:19" x14ac:dyDescent="0.25">
      <c r="B19" s="102">
        <v>9</v>
      </c>
      <c r="C19" s="114" t="s">
        <v>737</v>
      </c>
      <c r="D19" s="115"/>
      <c r="E19" s="116"/>
      <c r="F19" s="52">
        <v>6</v>
      </c>
      <c r="G19" s="52" t="s">
        <v>21</v>
      </c>
      <c r="H19" s="103">
        <f t="shared" si="1"/>
        <v>6006.5249999999996</v>
      </c>
      <c r="I19" s="104">
        <v>0</v>
      </c>
      <c r="J19" s="105">
        <f t="shared" si="0"/>
        <v>36039.149999999994</v>
      </c>
      <c r="K19" s="28">
        <v>9</v>
      </c>
      <c r="L19" s="95"/>
      <c r="M19" s="95"/>
      <c r="N19" s="96">
        <f>4711*(1-0.15)</f>
        <v>4004.35</v>
      </c>
      <c r="O19" s="96"/>
      <c r="P19" s="87">
        <v>1.5</v>
      </c>
      <c r="Q19" s="88">
        <f>N19</f>
        <v>4004.35</v>
      </c>
      <c r="R19" s="89">
        <f t="shared" si="2"/>
        <v>6006.5249999999996</v>
      </c>
    </row>
    <row r="20" spans="2:19" x14ac:dyDescent="0.25">
      <c r="B20" s="102">
        <v>10</v>
      </c>
      <c r="C20" s="114" t="s">
        <v>738</v>
      </c>
      <c r="D20" s="115"/>
      <c r="E20" s="116"/>
      <c r="F20" s="52">
        <v>2</v>
      </c>
      <c r="G20" s="52" t="s">
        <v>21</v>
      </c>
      <c r="H20" s="103">
        <f t="shared" si="1"/>
        <v>12029.625</v>
      </c>
      <c r="I20" s="104">
        <v>0</v>
      </c>
      <c r="J20" s="105">
        <f t="shared" si="0"/>
        <v>24059.25</v>
      </c>
      <c r="K20" s="28">
        <v>10</v>
      </c>
      <c r="L20" s="95"/>
      <c r="M20" s="95"/>
      <c r="N20" s="96">
        <f>9435*(1-0.15)</f>
        <v>8019.75</v>
      </c>
      <c r="O20" s="96"/>
      <c r="P20" s="87">
        <v>1.5</v>
      </c>
      <c r="Q20" s="88">
        <f t="shared" ref="Q20:Q25" si="4">N20</f>
        <v>8019.75</v>
      </c>
      <c r="R20" s="89">
        <f t="shared" si="2"/>
        <v>12029.625</v>
      </c>
    </row>
    <row r="21" spans="2:19" x14ac:dyDescent="0.25">
      <c r="B21" s="102">
        <v>11</v>
      </c>
      <c r="C21" s="114" t="s">
        <v>739</v>
      </c>
      <c r="D21" s="115"/>
      <c r="E21" s="116"/>
      <c r="F21" s="52">
        <v>2</v>
      </c>
      <c r="G21" s="52" t="s">
        <v>21</v>
      </c>
      <c r="H21" s="103">
        <f t="shared" si="1"/>
        <v>9915.6749999999993</v>
      </c>
      <c r="I21" s="104">
        <v>0</v>
      </c>
      <c r="J21" s="105">
        <f t="shared" si="0"/>
        <v>19831.349999999999</v>
      </c>
      <c r="K21" s="28">
        <v>11</v>
      </c>
      <c r="L21" s="95"/>
      <c r="M21" s="95"/>
      <c r="N21" s="96">
        <f>7777*(1-0.15)</f>
        <v>6610.45</v>
      </c>
      <c r="O21" s="96"/>
      <c r="P21" s="87">
        <v>1.5</v>
      </c>
      <c r="Q21" s="88">
        <f t="shared" si="4"/>
        <v>6610.45</v>
      </c>
      <c r="R21" s="89">
        <f t="shared" si="2"/>
        <v>9915.6749999999993</v>
      </c>
    </row>
    <row r="22" spans="2:19" x14ac:dyDescent="0.25">
      <c r="B22" s="102">
        <v>12</v>
      </c>
      <c r="C22" s="114" t="s">
        <v>740</v>
      </c>
      <c r="D22" s="115"/>
      <c r="E22" s="116"/>
      <c r="F22" s="52">
        <v>2</v>
      </c>
      <c r="G22" s="52" t="s">
        <v>21</v>
      </c>
      <c r="H22" s="103">
        <f t="shared" si="1"/>
        <v>36583.574999999997</v>
      </c>
      <c r="I22" s="104">
        <v>0</v>
      </c>
      <c r="J22" s="105">
        <f t="shared" si="0"/>
        <v>73167.149999999994</v>
      </c>
      <c r="K22" s="28">
        <v>12</v>
      </c>
      <c r="L22" s="95"/>
      <c r="M22" s="95"/>
      <c r="N22" s="96">
        <f>28693*(1-0.15)</f>
        <v>24389.05</v>
      </c>
      <c r="O22" s="96"/>
      <c r="P22" s="87">
        <v>1.5</v>
      </c>
      <c r="Q22" s="88">
        <f t="shared" si="4"/>
        <v>24389.05</v>
      </c>
      <c r="R22" s="89">
        <f t="shared" si="2"/>
        <v>36583.574999999997</v>
      </c>
    </row>
    <row r="23" spans="2:19" x14ac:dyDescent="0.25">
      <c r="B23" s="102">
        <v>13</v>
      </c>
      <c r="C23" s="114" t="s">
        <v>741</v>
      </c>
      <c r="D23" s="115"/>
      <c r="E23" s="116"/>
      <c r="F23" s="52">
        <v>2</v>
      </c>
      <c r="G23" s="52" t="s">
        <v>21</v>
      </c>
      <c r="H23" s="103">
        <f t="shared" si="1"/>
        <v>35024.25</v>
      </c>
      <c r="I23" s="104">
        <v>0</v>
      </c>
      <c r="J23" s="105">
        <f t="shared" si="0"/>
        <v>70048.5</v>
      </c>
      <c r="K23" s="28">
        <v>13</v>
      </c>
      <c r="L23" s="95"/>
      <c r="M23" s="95"/>
      <c r="N23" s="96">
        <f>27470*(1-0.15)</f>
        <v>23349.5</v>
      </c>
      <c r="O23" s="96"/>
      <c r="P23" s="87">
        <v>1.5</v>
      </c>
      <c r="Q23" s="88">
        <f t="shared" si="4"/>
        <v>23349.5</v>
      </c>
      <c r="R23" s="89">
        <f t="shared" si="2"/>
        <v>35024.25</v>
      </c>
    </row>
    <row r="24" spans="2:19" x14ac:dyDescent="0.25">
      <c r="B24" s="102">
        <v>14</v>
      </c>
      <c r="C24" s="114" t="s">
        <v>742</v>
      </c>
      <c r="D24" s="115"/>
      <c r="E24" s="116"/>
      <c r="F24" s="52">
        <v>2</v>
      </c>
      <c r="G24" s="52" t="s">
        <v>21</v>
      </c>
      <c r="H24" s="103">
        <f t="shared" si="1"/>
        <v>42762.224999999999</v>
      </c>
      <c r="I24" s="104">
        <v>0</v>
      </c>
      <c r="J24" s="105">
        <f t="shared" si="0"/>
        <v>85524.45</v>
      </c>
      <c r="K24" s="28">
        <v>14</v>
      </c>
      <c r="L24" s="95"/>
      <c r="M24" s="95"/>
      <c r="N24" s="96">
        <f>33539*(1-0.15)</f>
        <v>28508.149999999998</v>
      </c>
      <c r="O24" s="96"/>
      <c r="P24" s="87">
        <v>1.5</v>
      </c>
      <c r="Q24" s="88">
        <f t="shared" si="4"/>
        <v>28508.149999999998</v>
      </c>
      <c r="R24" s="89">
        <f t="shared" si="2"/>
        <v>42762.224999999999</v>
      </c>
    </row>
    <row r="25" spans="2:19" x14ac:dyDescent="0.25">
      <c r="B25" s="102">
        <v>15</v>
      </c>
      <c r="C25" s="114" t="s">
        <v>743</v>
      </c>
      <c r="D25" s="115"/>
      <c r="E25" s="116"/>
      <c r="F25" s="52">
        <v>2</v>
      </c>
      <c r="G25" s="52" t="s">
        <v>21</v>
      </c>
      <c r="H25" s="103">
        <f t="shared" si="1"/>
        <v>34990.25</v>
      </c>
      <c r="I25" s="104">
        <v>0</v>
      </c>
      <c r="J25" s="105">
        <f>F25*H25*(1-I25/100)</f>
        <v>69980.5</v>
      </c>
      <c r="K25" s="28">
        <v>15</v>
      </c>
      <c r="L25" s="95"/>
      <c r="M25" s="96"/>
      <c r="N25" s="96">
        <f>41165*(1-0.15)</f>
        <v>34990.25</v>
      </c>
      <c r="O25" s="96"/>
      <c r="P25" s="87">
        <v>1</v>
      </c>
      <c r="Q25" s="88">
        <f t="shared" si="4"/>
        <v>34990.25</v>
      </c>
      <c r="R25" s="89">
        <f t="shared" si="2"/>
        <v>34990.25</v>
      </c>
    </row>
    <row r="26" spans="2:19" x14ac:dyDescent="0.25">
      <c r="B26" s="102">
        <v>16</v>
      </c>
      <c r="C26" s="114" t="s">
        <v>744</v>
      </c>
      <c r="D26" s="115"/>
      <c r="E26" s="116"/>
      <c r="F26" s="52">
        <v>15</v>
      </c>
      <c r="G26" s="52" t="s">
        <v>21</v>
      </c>
      <c r="H26" s="103">
        <f t="shared" si="1"/>
        <v>1189</v>
      </c>
      <c r="I26" s="104">
        <v>0</v>
      </c>
      <c r="J26" s="105">
        <f t="shared" si="0"/>
        <v>17835</v>
      </c>
      <c r="K26" s="28">
        <v>16</v>
      </c>
      <c r="L26" s="95"/>
      <c r="M26" s="96"/>
      <c r="N26" s="96"/>
      <c r="O26" s="96">
        <v>1189</v>
      </c>
      <c r="P26" s="87">
        <v>1</v>
      </c>
      <c r="Q26" s="88">
        <f>O26</f>
        <v>1189</v>
      </c>
      <c r="R26" s="89">
        <f t="shared" si="2"/>
        <v>1189</v>
      </c>
    </row>
    <row r="27" spans="2:19" x14ac:dyDescent="0.25">
      <c r="B27" s="102">
        <v>17</v>
      </c>
      <c r="C27" s="114" t="s">
        <v>745</v>
      </c>
      <c r="D27" s="115"/>
      <c r="E27" s="116"/>
      <c r="F27" s="52">
        <v>15</v>
      </c>
      <c r="G27" s="52" t="s">
        <v>21</v>
      </c>
      <c r="H27" s="103">
        <f t="shared" si="1"/>
        <v>2097</v>
      </c>
      <c r="I27" s="104">
        <v>0</v>
      </c>
      <c r="J27" s="105">
        <f t="shared" si="0"/>
        <v>31455</v>
      </c>
      <c r="K27" s="28">
        <v>17</v>
      </c>
      <c r="L27" s="95"/>
      <c r="M27" s="96"/>
      <c r="N27" s="96"/>
      <c r="O27" s="96">
        <v>2097</v>
      </c>
      <c r="P27" s="87">
        <v>1</v>
      </c>
      <c r="Q27" s="88">
        <f>O27</f>
        <v>2097</v>
      </c>
      <c r="R27" s="89">
        <f t="shared" si="2"/>
        <v>2097</v>
      </c>
    </row>
    <row r="28" spans="2:19" ht="15.75" thickBot="1" x14ac:dyDescent="0.3">
      <c r="B28" s="102">
        <v>18</v>
      </c>
      <c r="C28" s="114" t="s">
        <v>746</v>
      </c>
      <c r="D28" s="115"/>
      <c r="E28" s="116"/>
      <c r="F28" s="52">
        <v>15</v>
      </c>
      <c r="G28" s="52" t="s">
        <v>21</v>
      </c>
      <c r="H28" s="103">
        <f t="shared" si="1"/>
        <v>869.4000000000002</v>
      </c>
      <c r="I28" s="104">
        <v>0</v>
      </c>
      <c r="J28" s="105">
        <f t="shared" si="0"/>
        <v>13041.000000000004</v>
      </c>
      <c r="K28" s="28">
        <v>18</v>
      </c>
      <c r="L28" s="95"/>
      <c r="M28" s="96"/>
      <c r="N28" s="96"/>
      <c r="O28" s="96">
        <f>1932*(1-0.7)</f>
        <v>579.60000000000014</v>
      </c>
      <c r="P28" s="87">
        <v>1.5</v>
      </c>
      <c r="Q28" s="88">
        <f>O28</f>
        <v>579.60000000000014</v>
      </c>
      <c r="R28" s="89">
        <f t="shared" si="2"/>
        <v>869.4000000000002</v>
      </c>
    </row>
    <row r="29" spans="2:19" x14ac:dyDescent="0.25">
      <c r="B29" s="53" t="s">
        <v>668</v>
      </c>
      <c r="C29" s="54"/>
      <c r="D29" s="97"/>
      <c r="E29" s="98"/>
      <c r="F29" s="80"/>
      <c r="G29" s="55" t="s">
        <v>3</v>
      </c>
      <c r="H29" s="56"/>
      <c r="I29" s="57"/>
      <c r="J29" s="58">
        <f>SUM(J11:J28)</f>
        <v>1244556.3500000001</v>
      </c>
      <c r="L29" s="86"/>
      <c r="N29" s="96"/>
      <c r="Q29" s="8">
        <v>0</v>
      </c>
    </row>
    <row r="30" spans="2:19" x14ac:dyDescent="0.25">
      <c r="B30" s="59"/>
      <c r="C30" s="60"/>
      <c r="D30" s="100"/>
      <c r="E30" s="81"/>
      <c r="F30" s="82"/>
      <c r="G30" s="62" t="s">
        <v>13</v>
      </c>
      <c r="H30" s="63"/>
      <c r="I30" s="64">
        <v>0</v>
      </c>
      <c r="J30" s="65">
        <f>J29*I30</f>
        <v>0</v>
      </c>
      <c r="L30" s="86"/>
      <c r="N30" s="96"/>
    </row>
    <row r="31" spans="2:19" x14ac:dyDescent="0.25">
      <c r="B31" s="36"/>
      <c r="C31" s="37"/>
      <c r="D31" s="117"/>
      <c r="E31" s="110"/>
      <c r="F31" s="66"/>
      <c r="G31" s="67" t="s">
        <v>4</v>
      </c>
      <c r="H31" s="60"/>
      <c r="I31" s="68"/>
      <c r="J31" s="65">
        <f>J29-J30</f>
        <v>1244556.3500000001</v>
      </c>
      <c r="L31" s="86"/>
      <c r="N31" s="96"/>
    </row>
    <row r="32" spans="2:19" x14ac:dyDescent="0.25">
      <c r="B32" s="36"/>
      <c r="C32" s="37"/>
      <c r="D32" s="81"/>
      <c r="E32" s="37"/>
      <c r="F32" s="61"/>
      <c r="G32" s="62">
        <v>0.19</v>
      </c>
      <c r="H32" s="63"/>
      <c r="I32" s="64">
        <v>0.19</v>
      </c>
      <c r="J32" s="65">
        <f>J31*I32</f>
        <v>236465.70650000003</v>
      </c>
      <c r="N32" s="96"/>
    </row>
    <row r="33" spans="2:14" ht="15.75" thickBot="1" x14ac:dyDescent="0.3">
      <c r="B33" s="43"/>
      <c r="C33" s="44"/>
      <c r="D33" s="93"/>
      <c r="E33" s="44"/>
      <c r="F33" s="69"/>
      <c r="G33" s="70" t="s">
        <v>2</v>
      </c>
      <c r="H33" s="71"/>
      <c r="I33" s="72"/>
      <c r="J33" s="73">
        <f>J31+J32</f>
        <v>1481022.0565000002</v>
      </c>
      <c r="N33" s="96"/>
    </row>
    <row r="37" spans="2:14" x14ac:dyDescent="0.25">
      <c r="D37" s="79"/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5">
    <mergeCell ref="D31:E31"/>
    <mergeCell ref="C27:E27"/>
    <mergeCell ref="C22:E22"/>
    <mergeCell ref="C23:E23"/>
    <mergeCell ref="C24:E24"/>
    <mergeCell ref="C25:E25"/>
    <mergeCell ref="C26:E26"/>
    <mergeCell ref="C28:E28"/>
    <mergeCell ref="C17:E17"/>
    <mergeCell ref="C18:E18"/>
    <mergeCell ref="C19:E19"/>
    <mergeCell ref="C20:E20"/>
    <mergeCell ref="C21:E21"/>
    <mergeCell ref="C12:E12"/>
    <mergeCell ref="C13:E13"/>
    <mergeCell ref="C14:E14"/>
    <mergeCell ref="C15:E15"/>
    <mergeCell ref="C16:E16"/>
    <mergeCell ref="C10:E10"/>
    <mergeCell ref="C11:E11"/>
    <mergeCell ref="B8:C8"/>
    <mergeCell ref="E5:J5"/>
    <mergeCell ref="F6:H6"/>
    <mergeCell ref="F7:H7"/>
    <mergeCell ref="F8:H8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83"/>
  <sheetViews>
    <sheetView zoomScaleNormal="100" workbookViewId="0">
      <pane ySplit="1" topLeftCell="A131" activePane="bottomLeft" state="frozen"/>
      <selection activeCell="B1" sqref="B1"/>
      <selection pane="bottomLeft" activeCell="B145" sqref="B145"/>
    </sheetView>
  </sheetViews>
  <sheetFormatPr baseColWidth="10" defaultRowHeight="15" x14ac:dyDescent="0.25"/>
  <cols>
    <col min="1" max="1" width="5.28515625" bestFit="1" customWidth="1"/>
    <col min="2" max="2" width="12" style="30" bestFit="1" customWidth="1"/>
    <col min="3" max="3" width="15.28515625" bestFit="1" customWidth="1"/>
    <col min="4" max="4" width="15.85546875" bestFit="1" customWidth="1"/>
    <col min="5" max="5" width="30.57031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0" t="s">
        <v>6</v>
      </c>
      <c r="C1" t="s">
        <v>522</v>
      </c>
      <c r="D1" t="s">
        <v>523</v>
      </c>
      <c r="E1" t="s">
        <v>12</v>
      </c>
      <c r="F1" t="s">
        <v>7</v>
      </c>
      <c r="G1" t="s">
        <v>8</v>
      </c>
      <c r="H1" t="s">
        <v>536</v>
      </c>
      <c r="I1" t="s">
        <v>524</v>
      </c>
      <c r="J1" t="s">
        <v>525</v>
      </c>
      <c r="K1" t="s">
        <v>9</v>
      </c>
      <c r="L1" t="s">
        <v>10</v>
      </c>
      <c r="M1" t="s">
        <v>11</v>
      </c>
    </row>
    <row r="2" spans="1:13" x14ac:dyDescent="0.25">
      <c r="A2">
        <v>1</v>
      </c>
      <c r="B2" s="30" t="s">
        <v>38</v>
      </c>
      <c r="C2" t="s">
        <v>40</v>
      </c>
      <c r="D2" t="s">
        <v>539</v>
      </c>
      <c r="E2" t="s">
        <v>44</v>
      </c>
      <c r="F2" t="s">
        <v>45</v>
      </c>
      <c r="G2" t="s">
        <v>27</v>
      </c>
      <c r="I2" t="s">
        <v>41</v>
      </c>
      <c r="K2" t="s">
        <v>42</v>
      </c>
      <c r="L2" t="s">
        <v>43</v>
      </c>
      <c r="M2" t="s">
        <v>554</v>
      </c>
    </row>
    <row r="3" spans="1:13" x14ac:dyDescent="0.25">
      <c r="A3">
        <v>2</v>
      </c>
      <c r="B3" s="30" t="s">
        <v>48</v>
      </c>
      <c r="C3" t="s">
        <v>49</v>
      </c>
      <c r="E3" t="s">
        <v>53</v>
      </c>
      <c r="F3" t="s">
        <v>54</v>
      </c>
      <c r="G3" t="s">
        <v>27</v>
      </c>
      <c r="I3" t="s">
        <v>50</v>
      </c>
      <c r="K3" t="s">
        <v>51</v>
      </c>
      <c r="L3" t="s">
        <v>52</v>
      </c>
    </row>
    <row r="4" spans="1:13" x14ac:dyDescent="0.25">
      <c r="A4">
        <v>3</v>
      </c>
      <c r="B4" s="30" t="s">
        <v>55</v>
      </c>
      <c r="C4" t="s">
        <v>56</v>
      </c>
      <c r="D4" t="s">
        <v>540</v>
      </c>
      <c r="E4" t="s">
        <v>60</v>
      </c>
      <c r="F4" t="s">
        <v>61</v>
      </c>
      <c r="G4" t="s">
        <v>27</v>
      </c>
      <c r="I4" t="s">
        <v>57</v>
      </c>
      <c r="K4" t="s">
        <v>58</v>
      </c>
      <c r="L4" t="s">
        <v>59</v>
      </c>
    </row>
    <row r="5" spans="1:13" x14ac:dyDescent="0.25">
      <c r="A5">
        <v>4</v>
      </c>
      <c r="B5" s="30" t="s">
        <v>66</v>
      </c>
      <c r="C5" t="s">
        <v>65</v>
      </c>
      <c r="E5" t="s">
        <v>70</v>
      </c>
      <c r="F5" t="s">
        <v>71</v>
      </c>
      <c r="G5" t="s">
        <v>31</v>
      </c>
      <c r="I5" t="s">
        <v>67</v>
      </c>
      <c r="K5" t="s">
        <v>68</v>
      </c>
      <c r="L5" t="s">
        <v>69</v>
      </c>
      <c r="M5" t="s">
        <v>62</v>
      </c>
    </row>
    <row r="6" spans="1:13" x14ac:dyDescent="0.25">
      <c r="A6">
        <v>5</v>
      </c>
      <c r="B6" s="30" t="s">
        <v>66</v>
      </c>
      <c r="C6" t="s">
        <v>65</v>
      </c>
      <c r="E6" t="s">
        <v>75</v>
      </c>
      <c r="F6" t="s">
        <v>71</v>
      </c>
      <c r="G6" t="s">
        <v>31</v>
      </c>
      <c r="I6" t="s">
        <v>72</v>
      </c>
      <c r="K6" t="s">
        <v>73</v>
      </c>
      <c r="L6" t="s">
        <v>74</v>
      </c>
      <c r="M6" t="s">
        <v>62</v>
      </c>
    </row>
    <row r="7" spans="1:13" x14ac:dyDescent="0.25">
      <c r="A7">
        <v>6</v>
      </c>
      <c r="B7" s="30" t="s">
        <v>521</v>
      </c>
      <c r="C7" t="s">
        <v>530</v>
      </c>
      <c r="D7" t="s">
        <v>526</v>
      </c>
      <c r="E7" t="s">
        <v>533</v>
      </c>
      <c r="F7" t="s">
        <v>535</v>
      </c>
      <c r="G7" t="s">
        <v>27</v>
      </c>
      <c r="H7" t="s">
        <v>537</v>
      </c>
      <c r="I7" t="s">
        <v>529</v>
      </c>
      <c r="J7">
        <v>61593620</v>
      </c>
      <c r="K7" t="s">
        <v>553</v>
      </c>
      <c r="L7" t="s">
        <v>531</v>
      </c>
      <c r="M7" t="s">
        <v>538</v>
      </c>
    </row>
    <row r="8" spans="1:13" x14ac:dyDescent="0.25">
      <c r="A8">
        <v>7</v>
      </c>
      <c r="B8" s="30" t="s">
        <v>709</v>
      </c>
      <c r="C8" t="s">
        <v>708</v>
      </c>
      <c r="D8" t="s">
        <v>710</v>
      </c>
      <c r="E8" t="s">
        <v>566</v>
      </c>
      <c r="F8" t="s">
        <v>63</v>
      </c>
      <c r="G8" t="s">
        <v>31</v>
      </c>
      <c r="H8" t="s">
        <v>559</v>
      </c>
      <c r="I8" t="s">
        <v>567</v>
      </c>
      <c r="M8" t="s">
        <v>568</v>
      </c>
    </row>
    <row r="9" spans="1:13" x14ac:dyDescent="0.25">
      <c r="A9">
        <v>8</v>
      </c>
      <c r="B9" s="30" t="s">
        <v>76</v>
      </c>
      <c r="C9" t="s">
        <v>77</v>
      </c>
      <c r="E9" t="s">
        <v>81</v>
      </c>
      <c r="F9" t="s">
        <v>71</v>
      </c>
      <c r="G9" t="s">
        <v>31</v>
      </c>
      <c r="I9" t="s">
        <v>78</v>
      </c>
      <c r="K9" t="s">
        <v>79</v>
      </c>
      <c r="L9" t="s">
        <v>80</v>
      </c>
    </row>
    <row r="10" spans="1:13" x14ac:dyDescent="0.25">
      <c r="A10">
        <v>9</v>
      </c>
      <c r="B10" s="30" t="s">
        <v>82</v>
      </c>
      <c r="C10" t="s">
        <v>83</v>
      </c>
      <c r="G10" t="s">
        <v>31</v>
      </c>
      <c r="I10" t="s">
        <v>84</v>
      </c>
      <c r="K10" t="s">
        <v>85</v>
      </c>
      <c r="L10" t="s">
        <v>86</v>
      </c>
    </row>
    <row r="11" spans="1:13" x14ac:dyDescent="0.25">
      <c r="A11">
        <v>10</v>
      </c>
      <c r="B11" s="30" t="s">
        <v>87</v>
      </c>
      <c r="C11" t="s">
        <v>88</v>
      </c>
      <c r="F11" t="s">
        <v>61</v>
      </c>
      <c r="G11" t="s">
        <v>31</v>
      </c>
      <c r="I11" t="s">
        <v>89</v>
      </c>
      <c r="K11" t="s">
        <v>90</v>
      </c>
      <c r="L11" t="s">
        <v>91</v>
      </c>
      <c r="M11" t="s">
        <v>34</v>
      </c>
    </row>
    <row r="12" spans="1:13" x14ac:dyDescent="0.25">
      <c r="A12">
        <v>11</v>
      </c>
      <c r="B12" s="30" t="s">
        <v>87</v>
      </c>
      <c r="C12" t="s">
        <v>88</v>
      </c>
      <c r="E12" t="s">
        <v>94</v>
      </c>
      <c r="F12" t="s">
        <v>61</v>
      </c>
      <c r="G12" t="s">
        <v>31</v>
      </c>
      <c r="I12" t="s">
        <v>92</v>
      </c>
      <c r="K12" t="s">
        <v>90</v>
      </c>
      <c r="L12" t="s">
        <v>93</v>
      </c>
      <c r="M12" t="s">
        <v>34</v>
      </c>
    </row>
    <row r="13" spans="1:13" x14ac:dyDescent="0.25">
      <c r="A13">
        <v>12</v>
      </c>
      <c r="B13" s="30" t="s">
        <v>87</v>
      </c>
      <c r="C13" t="s">
        <v>95</v>
      </c>
      <c r="E13" t="s">
        <v>100</v>
      </c>
      <c r="F13" t="s">
        <v>63</v>
      </c>
      <c r="G13" t="s">
        <v>31</v>
      </c>
      <c r="I13" t="s">
        <v>96</v>
      </c>
      <c r="J13" t="s">
        <v>97</v>
      </c>
      <c r="K13" t="s">
        <v>98</v>
      </c>
      <c r="L13" t="s">
        <v>99</v>
      </c>
      <c r="M13" t="s">
        <v>34</v>
      </c>
    </row>
    <row r="14" spans="1:13" x14ac:dyDescent="0.25">
      <c r="A14">
        <v>13</v>
      </c>
      <c r="B14" s="30" t="s">
        <v>101</v>
      </c>
      <c r="C14" t="s">
        <v>102</v>
      </c>
      <c r="E14" t="s">
        <v>107</v>
      </c>
      <c r="F14" t="s">
        <v>63</v>
      </c>
      <c r="G14" t="s">
        <v>31</v>
      </c>
      <c r="I14" t="s">
        <v>103</v>
      </c>
      <c r="J14" t="s">
        <v>104</v>
      </c>
      <c r="K14" t="s">
        <v>105</v>
      </c>
      <c r="L14" t="s">
        <v>106</v>
      </c>
    </row>
    <row r="15" spans="1:13" x14ac:dyDescent="0.25">
      <c r="A15">
        <v>14</v>
      </c>
      <c r="B15" s="30" t="s">
        <v>108</v>
      </c>
      <c r="C15" t="s">
        <v>109</v>
      </c>
      <c r="D15" t="s">
        <v>541</v>
      </c>
      <c r="E15" t="s">
        <v>113</v>
      </c>
      <c r="F15" t="s">
        <v>114</v>
      </c>
      <c r="G15" t="s">
        <v>31</v>
      </c>
      <c r="I15" t="s">
        <v>110</v>
      </c>
      <c r="K15" t="s">
        <v>111</v>
      </c>
      <c r="L15" t="s">
        <v>112</v>
      </c>
    </row>
    <row r="16" spans="1:13" x14ac:dyDescent="0.25">
      <c r="A16">
        <v>15</v>
      </c>
      <c r="B16" s="30" t="s">
        <v>115</v>
      </c>
      <c r="C16" t="s">
        <v>116</v>
      </c>
      <c r="G16" t="s">
        <v>31</v>
      </c>
      <c r="M16" t="s">
        <v>29</v>
      </c>
    </row>
    <row r="17" spans="1:13" x14ac:dyDescent="0.25">
      <c r="A17">
        <v>16</v>
      </c>
      <c r="B17" s="30" t="s">
        <v>118</v>
      </c>
      <c r="C17" t="s">
        <v>119</v>
      </c>
      <c r="G17" t="s">
        <v>31</v>
      </c>
      <c r="M17" t="s">
        <v>29</v>
      </c>
    </row>
    <row r="18" spans="1:13" x14ac:dyDescent="0.25">
      <c r="A18">
        <v>17</v>
      </c>
      <c r="B18" s="30" t="s">
        <v>120</v>
      </c>
      <c r="C18" t="s">
        <v>121</v>
      </c>
      <c r="E18" t="s">
        <v>126</v>
      </c>
      <c r="F18" t="s">
        <v>63</v>
      </c>
      <c r="G18" t="s">
        <v>31</v>
      </c>
      <c r="I18" t="s">
        <v>122</v>
      </c>
      <c r="J18" t="s">
        <v>123</v>
      </c>
      <c r="K18" t="s">
        <v>124</v>
      </c>
      <c r="L18" t="s">
        <v>125</v>
      </c>
    </row>
    <row r="19" spans="1:13" x14ac:dyDescent="0.25">
      <c r="A19">
        <v>18</v>
      </c>
      <c r="B19" s="30" t="s">
        <v>127</v>
      </c>
      <c r="C19" t="s">
        <v>128</v>
      </c>
      <c r="E19" t="s">
        <v>132</v>
      </c>
      <c r="F19" t="s">
        <v>71</v>
      </c>
      <c r="G19" t="s">
        <v>31</v>
      </c>
      <c r="I19" t="s">
        <v>129</v>
      </c>
      <c r="K19" t="s">
        <v>130</v>
      </c>
      <c r="L19" t="s">
        <v>131</v>
      </c>
    </row>
    <row r="20" spans="1:13" x14ac:dyDescent="0.25">
      <c r="A20">
        <v>19</v>
      </c>
      <c r="B20" s="30" t="s">
        <v>134</v>
      </c>
      <c r="C20" t="s">
        <v>133</v>
      </c>
      <c r="D20" t="s">
        <v>542</v>
      </c>
      <c r="F20" t="s">
        <v>45</v>
      </c>
      <c r="G20" t="s">
        <v>31</v>
      </c>
      <c r="I20" t="s">
        <v>135</v>
      </c>
      <c r="K20" t="s">
        <v>136</v>
      </c>
      <c r="L20" t="s">
        <v>137</v>
      </c>
    </row>
    <row r="21" spans="1:13" x14ac:dyDescent="0.25">
      <c r="A21">
        <v>20</v>
      </c>
      <c r="B21" s="30" t="s">
        <v>139</v>
      </c>
      <c r="C21" t="s">
        <v>138</v>
      </c>
      <c r="F21" t="s">
        <v>27</v>
      </c>
      <c r="G21" t="s">
        <v>31</v>
      </c>
      <c r="I21" t="s">
        <v>140</v>
      </c>
      <c r="K21" t="s">
        <v>141</v>
      </c>
      <c r="L21" t="s">
        <v>142</v>
      </c>
    </row>
    <row r="22" spans="1:13" x14ac:dyDescent="0.25">
      <c r="A22">
        <v>21</v>
      </c>
      <c r="B22" s="30" t="s">
        <v>144</v>
      </c>
      <c r="C22" t="s">
        <v>143</v>
      </c>
      <c r="F22" t="s">
        <v>27</v>
      </c>
      <c r="G22" t="s">
        <v>31</v>
      </c>
      <c r="I22" t="s">
        <v>145</v>
      </c>
      <c r="K22" t="s">
        <v>146</v>
      </c>
      <c r="L22" t="s">
        <v>147</v>
      </c>
    </row>
    <row r="23" spans="1:13" x14ac:dyDescent="0.25">
      <c r="A23">
        <v>22</v>
      </c>
      <c r="B23" s="30" t="s">
        <v>149</v>
      </c>
      <c r="C23" t="s">
        <v>148</v>
      </c>
      <c r="G23" t="s">
        <v>46</v>
      </c>
      <c r="I23" t="s">
        <v>150</v>
      </c>
      <c r="K23" t="s">
        <v>151</v>
      </c>
      <c r="M23" t="s">
        <v>39</v>
      </c>
    </row>
    <row r="24" spans="1:13" x14ac:dyDescent="0.25">
      <c r="A24">
        <v>23</v>
      </c>
      <c r="B24" s="30" t="s">
        <v>152</v>
      </c>
      <c r="C24" t="s">
        <v>153</v>
      </c>
      <c r="E24" t="s">
        <v>155</v>
      </c>
      <c r="F24" t="s">
        <v>63</v>
      </c>
      <c r="G24" t="s">
        <v>31</v>
      </c>
      <c r="K24" t="s">
        <v>154</v>
      </c>
    </row>
    <row r="25" spans="1:13" x14ac:dyDescent="0.25">
      <c r="A25">
        <v>24</v>
      </c>
      <c r="B25" s="30" t="s">
        <v>156</v>
      </c>
      <c r="C25" t="s">
        <v>157</v>
      </c>
      <c r="E25" t="s">
        <v>162</v>
      </c>
      <c r="F25" t="s">
        <v>63</v>
      </c>
      <c r="G25" t="s">
        <v>31</v>
      </c>
      <c r="I25" t="s">
        <v>158</v>
      </c>
      <c r="J25" t="s">
        <v>159</v>
      </c>
      <c r="K25" t="s">
        <v>160</v>
      </c>
      <c r="L25" t="s">
        <v>161</v>
      </c>
      <c r="M25" t="s">
        <v>39</v>
      </c>
    </row>
    <row r="26" spans="1:13" x14ac:dyDescent="0.25">
      <c r="A26">
        <v>25</v>
      </c>
      <c r="B26" s="30" t="s">
        <v>164</v>
      </c>
      <c r="C26" t="s">
        <v>165</v>
      </c>
      <c r="E26" t="s">
        <v>170</v>
      </c>
      <c r="F26" t="s">
        <v>64</v>
      </c>
      <c r="G26" t="s">
        <v>31</v>
      </c>
      <c r="I26" t="s">
        <v>166</v>
      </c>
      <c r="J26" t="s">
        <v>167</v>
      </c>
      <c r="K26" t="s">
        <v>168</v>
      </c>
      <c r="L26" t="s">
        <v>169</v>
      </c>
    </row>
    <row r="27" spans="1:13" x14ac:dyDescent="0.25">
      <c r="A27">
        <v>26</v>
      </c>
      <c r="B27" s="30" t="s">
        <v>171</v>
      </c>
      <c r="C27" t="s">
        <v>172</v>
      </c>
      <c r="E27" t="s">
        <v>175</v>
      </c>
      <c r="F27" t="s">
        <v>37</v>
      </c>
      <c r="G27" t="s">
        <v>31</v>
      </c>
      <c r="I27" t="s">
        <v>173</v>
      </c>
      <c r="K27" t="s">
        <v>174</v>
      </c>
      <c r="M27" t="s">
        <v>29</v>
      </c>
    </row>
    <row r="28" spans="1:13" x14ac:dyDescent="0.25">
      <c r="A28">
        <v>27</v>
      </c>
      <c r="B28" s="30" t="s">
        <v>176</v>
      </c>
      <c r="C28" t="s">
        <v>177</v>
      </c>
      <c r="E28" t="s">
        <v>181</v>
      </c>
      <c r="F28" t="s">
        <v>71</v>
      </c>
      <c r="G28" t="s">
        <v>31</v>
      </c>
      <c r="I28" t="s">
        <v>178</v>
      </c>
      <c r="K28" t="s">
        <v>179</v>
      </c>
      <c r="L28" t="s">
        <v>180</v>
      </c>
      <c r="M28" t="s">
        <v>29</v>
      </c>
    </row>
    <row r="29" spans="1:13" x14ac:dyDescent="0.25">
      <c r="A29">
        <v>28</v>
      </c>
      <c r="B29" s="30" t="s">
        <v>182</v>
      </c>
      <c r="C29" t="s">
        <v>183</v>
      </c>
      <c r="E29" t="s">
        <v>47</v>
      </c>
      <c r="F29" t="s">
        <v>163</v>
      </c>
      <c r="G29" t="s">
        <v>31</v>
      </c>
      <c r="I29" t="s">
        <v>184</v>
      </c>
      <c r="J29" t="s">
        <v>185</v>
      </c>
      <c r="K29" t="s">
        <v>186</v>
      </c>
      <c r="L29" t="s">
        <v>187</v>
      </c>
    </row>
    <row r="30" spans="1:13" x14ac:dyDescent="0.25">
      <c r="A30">
        <v>29</v>
      </c>
      <c r="B30" s="30" t="s">
        <v>188</v>
      </c>
      <c r="C30" t="s">
        <v>189</v>
      </c>
      <c r="D30" t="s">
        <v>543</v>
      </c>
      <c r="F30" t="s">
        <v>193</v>
      </c>
      <c r="G30" t="s">
        <v>31</v>
      </c>
      <c r="I30" t="s">
        <v>190</v>
      </c>
      <c r="J30" t="s">
        <v>191</v>
      </c>
      <c r="L30" t="s">
        <v>192</v>
      </c>
      <c r="M30" t="s">
        <v>39</v>
      </c>
    </row>
    <row r="31" spans="1:13" x14ac:dyDescent="0.25">
      <c r="A31">
        <v>30</v>
      </c>
      <c r="B31" s="30" t="s">
        <v>194</v>
      </c>
      <c r="C31" t="s">
        <v>195</v>
      </c>
      <c r="E31" t="s">
        <v>199</v>
      </c>
      <c r="F31" t="s">
        <v>30</v>
      </c>
      <c r="G31" t="s">
        <v>31</v>
      </c>
      <c r="I31" t="s">
        <v>196</v>
      </c>
      <c r="K31" t="s">
        <v>197</v>
      </c>
      <c r="L31" t="s">
        <v>198</v>
      </c>
    </row>
    <row r="32" spans="1:13" x14ac:dyDescent="0.25">
      <c r="A32">
        <v>31</v>
      </c>
      <c r="B32" s="30" t="s">
        <v>200</v>
      </c>
      <c r="C32" t="s">
        <v>573</v>
      </c>
      <c r="D32" t="s">
        <v>576</v>
      </c>
      <c r="E32" t="s">
        <v>574</v>
      </c>
      <c r="F32" t="s">
        <v>575</v>
      </c>
      <c r="G32" t="s">
        <v>31</v>
      </c>
      <c r="H32" t="s">
        <v>559</v>
      </c>
      <c r="K32" t="s">
        <v>688</v>
      </c>
      <c r="L32" s="76"/>
      <c r="M32" t="s">
        <v>568</v>
      </c>
    </row>
    <row r="33" spans="1:13" x14ac:dyDescent="0.25">
      <c r="A33">
        <v>32</v>
      </c>
      <c r="B33" s="30" t="s">
        <v>201</v>
      </c>
      <c r="C33" t="s">
        <v>202</v>
      </c>
      <c r="E33" t="s">
        <v>206</v>
      </c>
      <c r="F33" t="s">
        <v>71</v>
      </c>
      <c r="G33" t="s">
        <v>31</v>
      </c>
      <c r="I33" t="s">
        <v>203</v>
      </c>
      <c r="K33" t="s">
        <v>204</v>
      </c>
      <c r="L33" t="s">
        <v>205</v>
      </c>
      <c r="M33" t="s">
        <v>32</v>
      </c>
    </row>
    <row r="34" spans="1:13" x14ac:dyDescent="0.25">
      <c r="A34">
        <v>33</v>
      </c>
      <c r="B34" s="30" t="s">
        <v>207</v>
      </c>
      <c r="C34" t="s">
        <v>208</v>
      </c>
      <c r="E34" t="s">
        <v>212</v>
      </c>
      <c r="F34" t="s">
        <v>213</v>
      </c>
      <c r="G34" t="s">
        <v>31</v>
      </c>
      <c r="I34" t="s">
        <v>209</v>
      </c>
      <c r="K34" t="s">
        <v>210</v>
      </c>
      <c r="L34" t="s">
        <v>211</v>
      </c>
    </row>
    <row r="35" spans="1:13" x14ac:dyDescent="0.25">
      <c r="A35">
        <v>34</v>
      </c>
      <c r="B35" s="30" t="s">
        <v>214</v>
      </c>
      <c r="C35" t="s">
        <v>215</v>
      </c>
      <c r="G35" t="s">
        <v>31</v>
      </c>
      <c r="I35" t="s">
        <v>216</v>
      </c>
      <c r="K35" t="s">
        <v>217</v>
      </c>
      <c r="L35" t="s">
        <v>218</v>
      </c>
      <c r="M35" t="s">
        <v>39</v>
      </c>
    </row>
    <row r="36" spans="1:13" x14ac:dyDescent="0.25">
      <c r="A36">
        <v>35</v>
      </c>
      <c r="B36" s="30" t="s">
        <v>219</v>
      </c>
      <c r="C36" t="s">
        <v>220</v>
      </c>
      <c r="G36" t="s">
        <v>31</v>
      </c>
      <c r="M36" t="s">
        <v>29</v>
      </c>
    </row>
    <row r="37" spans="1:13" x14ac:dyDescent="0.25">
      <c r="A37">
        <v>36</v>
      </c>
      <c r="B37" s="30" t="s">
        <v>520</v>
      </c>
      <c r="C37" t="s">
        <v>528</v>
      </c>
      <c r="D37" t="s">
        <v>527</v>
      </c>
      <c r="E37" t="s">
        <v>532</v>
      </c>
      <c r="F37" t="s">
        <v>534</v>
      </c>
      <c r="G37" t="s">
        <v>27</v>
      </c>
      <c r="H37" t="s">
        <v>537</v>
      </c>
      <c r="I37" t="s">
        <v>529</v>
      </c>
      <c r="J37">
        <v>61593620</v>
      </c>
      <c r="K37" t="s">
        <v>552</v>
      </c>
      <c r="L37" t="s">
        <v>531</v>
      </c>
      <c r="M37" t="s">
        <v>538</v>
      </c>
    </row>
    <row r="38" spans="1:13" x14ac:dyDescent="0.25">
      <c r="A38">
        <v>37</v>
      </c>
      <c r="B38" s="30" t="s">
        <v>221</v>
      </c>
      <c r="C38" t="s">
        <v>222</v>
      </c>
      <c r="E38" t="s">
        <v>226</v>
      </c>
      <c r="F38" t="s">
        <v>30</v>
      </c>
      <c r="G38" t="s">
        <v>31</v>
      </c>
      <c r="I38" t="s">
        <v>223</v>
      </c>
      <c r="K38" t="s">
        <v>224</v>
      </c>
      <c r="L38" t="s">
        <v>225</v>
      </c>
    </row>
    <row r="39" spans="1:13" x14ac:dyDescent="0.25">
      <c r="A39">
        <v>38</v>
      </c>
      <c r="B39" s="30" t="s">
        <v>227</v>
      </c>
      <c r="C39" t="s">
        <v>228</v>
      </c>
      <c r="G39" t="s">
        <v>31</v>
      </c>
      <c r="M39" t="s">
        <v>29</v>
      </c>
    </row>
    <row r="40" spans="1:13" x14ac:dyDescent="0.25">
      <c r="A40">
        <v>39</v>
      </c>
      <c r="B40" s="30" t="s">
        <v>229</v>
      </c>
      <c r="C40" t="s">
        <v>230</v>
      </c>
      <c r="G40" t="s">
        <v>31</v>
      </c>
      <c r="M40" t="s">
        <v>29</v>
      </c>
    </row>
    <row r="41" spans="1:13" x14ac:dyDescent="0.25">
      <c r="A41">
        <v>40</v>
      </c>
      <c r="B41" s="30" t="s">
        <v>231</v>
      </c>
      <c r="C41" t="s">
        <v>232</v>
      </c>
      <c r="D41" t="s">
        <v>544</v>
      </c>
      <c r="F41" t="s">
        <v>234</v>
      </c>
      <c r="G41" t="s">
        <v>31</v>
      </c>
      <c r="I41" t="s">
        <v>233</v>
      </c>
      <c r="M41" t="s">
        <v>39</v>
      </c>
    </row>
    <row r="42" spans="1:13" x14ac:dyDescent="0.25">
      <c r="A42">
        <v>41</v>
      </c>
      <c r="B42" s="30" t="s">
        <v>235</v>
      </c>
      <c r="C42" t="s">
        <v>236</v>
      </c>
      <c r="G42" t="s">
        <v>31</v>
      </c>
      <c r="M42" t="s">
        <v>29</v>
      </c>
    </row>
    <row r="43" spans="1:13" x14ac:dyDescent="0.25">
      <c r="A43">
        <v>42</v>
      </c>
      <c r="B43" s="30" t="s">
        <v>237</v>
      </c>
      <c r="C43" t="s">
        <v>238</v>
      </c>
      <c r="G43" t="s">
        <v>31</v>
      </c>
      <c r="M43" t="s">
        <v>29</v>
      </c>
    </row>
    <row r="44" spans="1:13" x14ac:dyDescent="0.25">
      <c r="A44">
        <v>43</v>
      </c>
      <c r="B44" s="30" t="s">
        <v>239</v>
      </c>
      <c r="C44" t="s">
        <v>240</v>
      </c>
      <c r="D44" t="s">
        <v>545</v>
      </c>
      <c r="E44" t="s">
        <v>243</v>
      </c>
      <c r="F44" t="s">
        <v>45</v>
      </c>
      <c r="G44" t="s">
        <v>31</v>
      </c>
      <c r="K44" t="s">
        <v>241</v>
      </c>
      <c r="L44" t="s">
        <v>242</v>
      </c>
      <c r="M44" t="s">
        <v>39</v>
      </c>
    </row>
    <row r="45" spans="1:13" x14ac:dyDescent="0.25">
      <c r="A45">
        <v>44</v>
      </c>
      <c r="B45" s="30" t="s">
        <v>244</v>
      </c>
      <c r="C45" t="s">
        <v>245</v>
      </c>
      <c r="E45" t="s">
        <v>250</v>
      </c>
      <c r="F45" t="s">
        <v>63</v>
      </c>
      <c r="G45" t="s">
        <v>31</v>
      </c>
      <c r="I45" t="s">
        <v>246</v>
      </c>
      <c r="J45" t="s">
        <v>247</v>
      </c>
      <c r="K45" t="s">
        <v>248</v>
      </c>
      <c r="L45" t="s">
        <v>249</v>
      </c>
    </row>
    <row r="46" spans="1:13" x14ac:dyDescent="0.25">
      <c r="A46">
        <v>45</v>
      </c>
      <c r="B46" s="30" t="s">
        <v>251</v>
      </c>
      <c r="C46" t="s">
        <v>252</v>
      </c>
      <c r="G46" t="s">
        <v>31</v>
      </c>
      <c r="I46" t="s">
        <v>253</v>
      </c>
      <c r="K46" t="s">
        <v>254</v>
      </c>
      <c r="L46" t="s">
        <v>255</v>
      </c>
    </row>
    <row r="47" spans="1:13" x14ac:dyDescent="0.25">
      <c r="A47">
        <v>46</v>
      </c>
      <c r="B47" s="30" t="s">
        <v>256</v>
      </c>
      <c r="C47" t="s">
        <v>257</v>
      </c>
      <c r="D47" t="s">
        <v>546</v>
      </c>
      <c r="F47" t="s">
        <v>63</v>
      </c>
      <c r="G47" t="s">
        <v>31</v>
      </c>
      <c r="I47" t="s">
        <v>258</v>
      </c>
      <c r="L47" t="s">
        <v>259</v>
      </c>
      <c r="M47" t="s">
        <v>39</v>
      </c>
    </row>
    <row r="48" spans="1:13" x14ac:dyDescent="0.25">
      <c r="A48">
        <v>47</v>
      </c>
      <c r="B48" s="30" t="s">
        <v>260</v>
      </c>
      <c r="C48" t="s">
        <v>261</v>
      </c>
      <c r="E48" t="s">
        <v>265</v>
      </c>
      <c r="F48" t="s">
        <v>36</v>
      </c>
      <c r="G48" t="s">
        <v>31</v>
      </c>
      <c r="I48" t="s">
        <v>262</v>
      </c>
      <c r="K48" t="s">
        <v>263</v>
      </c>
      <c r="L48" t="s">
        <v>264</v>
      </c>
      <c r="M48" t="s">
        <v>28</v>
      </c>
    </row>
    <row r="49" spans="1:13" x14ac:dyDescent="0.25">
      <c r="A49">
        <v>48</v>
      </c>
      <c r="B49" s="30" t="s">
        <v>267</v>
      </c>
      <c r="C49" t="s">
        <v>268</v>
      </c>
      <c r="G49" t="s">
        <v>31</v>
      </c>
      <c r="M49" t="s">
        <v>62</v>
      </c>
    </row>
    <row r="50" spans="1:13" x14ac:dyDescent="0.25">
      <c r="A50">
        <v>49</v>
      </c>
      <c r="B50" s="30" t="s">
        <v>269</v>
      </c>
      <c r="C50" t="s">
        <v>270</v>
      </c>
      <c r="E50" t="s">
        <v>272</v>
      </c>
      <c r="F50" t="s">
        <v>45</v>
      </c>
      <c r="G50" t="s">
        <v>31</v>
      </c>
      <c r="K50" t="s">
        <v>271</v>
      </c>
    </row>
    <row r="51" spans="1:13" x14ac:dyDescent="0.25">
      <c r="A51">
        <v>50</v>
      </c>
      <c r="B51" s="30" t="s">
        <v>273</v>
      </c>
      <c r="C51" t="s">
        <v>274</v>
      </c>
      <c r="G51" t="s">
        <v>31</v>
      </c>
      <c r="I51" t="s">
        <v>275</v>
      </c>
      <c r="J51" t="s">
        <v>276</v>
      </c>
      <c r="K51" t="s">
        <v>277</v>
      </c>
      <c r="L51" t="s">
        <v>278</v>
      </c>
    </row>
    <row r="52" spans="1:13" x14ac:dyDescent="0.25">
      <c r="A52">
        <v>51</v>
      </c>
      <c r="B52" s="30" t="s">
        <v>279</v>
      </c>
      <c r="C52" t="s">
        <v>280</v>
      </c>
      <c r="G52" t="s">
        <v>31</v>
      </c>
    </row>
    <row r="53" spans="1:13" x14ac:dyDescent="0.25">
      <c r="A53">
        <v>52</v>
      </c>
      <c r="B53" s="30" t="s">
        <v>281</v>
      </c>
      <c r="C53" t="s">
        <v>282</v>
      </c>
      <c r="D53" t="s">
        <v>547</v>
      </c>
      <c r="E53" t="s">
        <v>286</v>
      </c>
      <c r="F53" t="s">
        <v>287</v>
      </c>
      <c r="G53" t="s">
        <v>31</v>
      </c>
      <c r="I53" t="s">
        <v>283</v>
      </c>
      <c r="K53" t="s">
        <v>284</v>
      </c>
      <c r="L53" t="s">
        <v>285</v>
      </c>
    </row>
    <row r="54" spans="1:13" x14ac:dyDescent="0.25">
      <c r="A54">
        <v>53</v>
      </c>
      <c r="B54" s="30" t="s">
        <v>288</v>
      </c>
      <c r="C54" t="s">
        <v>289</v>
      </c>
      <c r="E54" t="s">
        <v>291</v>
      </c>
      <c r="F54" t="s">
        <v>63</v>
      </c>
      <c r="G54" t="s">
        <v>31</v>
      </c>
      <c r="I54" t="s">
        <v>266</v>
      </c>
      <c r="K54" t="s">
        <v>290</v>
      </c>
      <c r="M54" t="s">
        <v>62</v>
      </c>
    </row>
    <row r="55" spans="1:13" x14ac:dyDescent="0.25">
      <c r="A55">
        <v>54</v>
      </c>
      <c r="B55" s="30" t="s">
        <v>292</v>
      </c>
      <c r="C55" t="s">
        <v>293</v>
      </c>
      <c r="E55" t="s">
        <v>298</v>
      </c>
      <c r="G55" t="s">
        <v>31</v>
      </c>
      <c r="I55" t="s">
        <v>294</v>
      </c>
      <c r="J55" t="s">
        <v>295</v>
      </c>
      <c r="K55" t="s">
        <v>296</v>
      </c>
      <c r="L55" t="s">
        <v>297</v>
      </c>
    </row>
    <row r="56" spans="1:13" x14ac:dyDescent="0.25">
      <c r="A56">
        <v>55</v>
      </c>
      <c r="B56" s="30" t="s">
        <v>292</v>
      </c>
      <c r="C56" t="s">
        <v>293</v>
      </c>
      <c r="G56" t="s">
        <v>31</v>
      </c>
      <c r="I56" t="s">
        <v>299</v>
      </c>
      <c r="K56" t="s">
        <v>300</v>
      </c>
      <c r="L56" t="s">
        <v>301</v>
      </c>
    </row>
    <row r="57" spans="1:13" x14ac:dyDescent="0.25">
      <c r="A57">
        <v>56</v>
      </c>
      <c r="B57" s="30" t="s">
        <v>303</v>
      </c>
      <c r="C57" t="s">
        <v>304</v>
      </c>
      <c r="D57" t="s">
        <v>545</v>
      </c>
      <c r="F57" t="s">
        <v>117</v>
      </c>
      <c r="G57" t="s">
        <v>31</v>
      </c>
      <c r="I57" t="s">
        <v>305</v>
      </c>
      <c r="J57" t="s">
        <v>306</v>
      </c>
      <c r="K57" t="s">
        <v>307</v>
      </c>
      <c r="L57" t="s">
        <v>308</v>
      </c>
      <c r="M57" t="s">
        <v>39</v>
      </c>
    </row>
    <row r="58" spans="1:13" x14ac:dyDescent="0.25">
      <c r="A58">
        <v>57</v>
      </c>
      <c r="B58" s="30" t="s">
        <v>309</v>
      </c>
      <c r="C58" t="s">
        <v>310</v>
      </c>
      <c r="D58" t="s">
        <v>544</v>
      </c>
      <c r="F58" t="s">
        <v>54</v>
      </c>
      <c r="G58" t="s">
        <v>31</v>
      </c>
      <c r="I58" t="s">
        <v>311</v>
      </c>
      <c r="J58" t="s">
        <v>312</v>
      </c>
      <c r="K58" t="s">
        <v>313</v>
      </c>
      <c r="L58" t="s">
        <v>314</v>
      </c>
    </row>
    <row r="59" spans="1:13" x14ac:dyDescent="0.25">
      <c r="A59">
        <v>58</v>
      </c>
      <c r="B59" s="30" t="s">
        <v>315</v>
      </c>
      <c r="C59" t="s">
        <v>316</v>
      </c>
      <c r="G59" t="s">
        <v>31</v>
      </c>
    </row>
    <row r="60" spans="1:13" x14ac:dyDescent="0.25">
      <c r="A60">
        <v>59</v>
      </c>
      <c r="B60" s="30" t="s">
        <v>317</v>
      </c>
      <c r="C60" t="s">
        <v>318</v>
      </c>
      <c r="E60" t="s">
        <v>322</v>
      </c>
      <c r="F60" t="s">
        <v>302</v>
      </c>
      <c r="G60" t="s">
        <v>31</v>
      </c>
      <c r="I60" t="s">
        <v>319</v>
      </c>
      <c r="K60" t="s">
        <v>320</v>
      </c>
      <c r="L60" t="s">
        <v>321</v>
      </c>
    </row>
    <row r="61" spans="1:13" x14ac:dyDescent="0.25">
      <c r="A61">
        <v>60</v>
      </c>
      <c r="B61" s="30" t="s">
        <v>323</v>
      </c>
      <c r="C61" t="s">
        <v>324</v>
      </c>
      <c r="G61" t="s">
        <v>31</v>
      </c>
      <c r="I61" t="s">
        <v>325</v>
      </c>
      <c r="K61" t="s">
        <v>326</v>
      </c>
    </row>
    <row r="62" spans="1:13" x14ac:dyDescent="0.25">
      <c r="A62">
        <v>61</v>
      </c>
      <c r="B62" s="30" t="s">
        <v>327</v>
      </c>
      <c r="C62" t="s">
        <v>328</v>
      </c>
      <c r="G62" t="s">
        <v>31</v>
      </c>
      <c r="I62" t="s">
        <v>329</v>
      </c>
      <c r="J62" t="s">
        <v>330</v>
      </c>
      <c r="K62" t="s">
        <v>331</v>
      </c>
      <c r="L62" t="s">
        <v>332</v>
      </c>
    </row>
    <row r="63" spans="1:13" x14ac:dyDescent="0.25">
      <c r="A63">
        <v>62</v>
      </c>
      <c r="B63" s="30" t="s">
        <v>334</v>
      </c>
      <c r="C63" t="s">
        <v>333</v>
      </c>
      <c r="G63" t="s">
        <v>31</v>
      </c>
      <c r="I63" t="s">
        <v>335</v>
      </c>
      <c r="J63" t="s">
        <v>336</v>
      </c>
      <c r="K63" t="s">
        <v>337</v>
      </c>
      <c r="L63" t="s">
        <v>338</v>
      </c>
    </row>
    <row r="64" spans="1:13" x14ac:dyDescent="0.25">
      <c r="A64">
        <v>63</v>
      </c>
      <c r="B64" s="30" t="s">
        <v>339</v>
      </c>
      <c r="C64" t="s">
        <v>340</v>
      </c>
      <c r="E64" t="s">
        <v>342</v>
      </c>
      <c r="F64" t="s">
        <v>30</v>
      </c>
      <c r="G64" t="s">
        <v>31</v>
      </c>
      <c r="I64">
        <v>0</v>
      </c>
      <c r="J64">
        <v>0</v>
      </c>
      <c r="K64" t="s">
        <v>341</v>
      </c>
      <c r="L64">
        <v>0</v>
      </c>
      <c r="M64" t="s">
        <v>568</v>
      </c>
    </row>
    <row r="65" spans="1:13" x14ac:dyDescent="0.25">
      <c r="A65">
        <v>64</v>
      </c>
      <c r="B65" s="30" t="s">
        <v>343</v>
      </c>
      <c r="C65" t="s">
        <v>344</v>
      </c>
      <c r="G65" t="s">
        <v>31</v>
      </c>
      <c r="M65" t="s">
        <v>29</v>
      </c>
    </row>
    <row r="66" spans="1:13" x14ac:dyDescent="0.25">
      <c r="A66">
        <v>65</v>
      </c>
      <c r="B66" s="30" t="s">
        <v>347</v>
      </c>
      <c r="C66" t="s">
        <v>345</v>
      </c>
      <c r="E66" t="s">
        <v>346</v>
      </c>
      <c r="F66" t="s">
        <v>54</v>
      </c>
      <c r="G66" t="s">
        <v>31</v>
      </c>
      <c r="I66" t="s">
        <v>348</v>
      </c>
      <c r="K66" t="s">
        <v>349</v>
      </c>
      <c r="L66" t="s">
        <v>350</v>
      </c>
      <c r="M66" t="s">
        <v>29</v>
      </c>
    </row>
    <row r="67" spans="1:13" x14ac:dyDescent="0.25">
      <c r="A67">
        <v>66</v>
      </c>
      <c r="B67" s="30" t="s">
        <v>351</v>
      </c>
      <c r="C67" t="s">
        <v>352</v>
      </c>
      <c r="E67" t="s">
        <v>356</v>
      </c>
      <c r="F67" t="s">
        <v>30</v>
      </c>
      <c r="G67" t="s">
        <v>31</v>
      </c>
      <c r="I67" t="s">
        <v>353</v>
      </c>
      <c r="K67" t="s">
        <v>354</v>
      </c>
      <c r="L67" t="s">
        <v>355</v>
      </c>
      <c r="M67" t="s">
        <v>29</v>
      </c>
    </row>
    <row r="68" spans="1:13" x14ac:dyDescent="0.25">
      <c r="A68">
        <v>67</v>
      </c>
      <c r="B68" s="30" t="s">
        <v>357</v>
      </c>
      <c r="C68" t="s">
        <v>358</v>
      </c>
      <c r="E68" t="s">
        <v>362</v>
      </c>
      <c r="F68" t="s">
        <v>63</v>
      </c>
      <c r="G68" t="s">
        <v>31</v>
      </c>
      <c r="I68" t="s">
        <v>359</v>
      </c>
      <c r="K68" t="s">
        <v>360</v>
      </c>
      <c r="L68" t="s">
        <v>361</v>
      </c>
      <c r="M68" t="s">
        <v>39</v>
      </c>
    </row>
    <row r="69" spans="1:13" x14ac:dyDescent="0.25">
      <c r="A69">
        <v>68</v>
      </c>
      <c r="B69" s="30" t="s">
        <v>363</v>
      </c>
      <c r="C69" t="s">
        <v>364</v>
      </c>
      <c r="D69" t="s">
        <v>548</v>
      </c>
      <c r="E69" t="s">
        <v>368</v>
      </c>
      <c r="F69" t="s">
        <v>33</v>
      </c>
      <c r="G69" t="s">
        <v>31</v>
      </c>
      <c r="I69" t="s">
        <v>365</v>
      </c>
      <c r="K69" t="s">
        <v>366</v>
      </c>
      <c r="L69" t="s">
        <v>367</v>
      </c>
    </row>
    <row r="70" spans="1:13" x14ac:dyDescent="0.25">
      <c r="A70">
        <v>69</v>
      </c>
      <c r="B70" s="30" t="s">
        <v>369</v>
      </c>
      <c r="C70" t="s">
        <v>370</v>
      </c>
      <c r="E70" t="s">
        <v>372</v>
      </c>
      <c r="F70" t="s">
        <v>35</v>
      </c>
      <c r="G70" t="s">
        <v>31</v>
      </c>
      <c r="I70" t="s">
        <v>371</v>
      </c>
      <c r="M70" t="s">
        <v>39</v>
      </c>
    </row>
    <row r="71" spans="1:13" x14ac:dyDescent="0.25">
      <c r="A71">
        <v>71</v>
      </c>
      <c r="B71" s="30" t="s">
        <v>374</v>
      </c>
      <c r="C71" t="s">
        <v>375</v>
      </c>
      <c r="F71" t="s">
        <v>35</v>
      </c>
      <c r="G71" t="s">
        <v>31</v>
      </c>
      <c r="I71" t="s">
        <v>376</v>
      </c>
      <c r="J71" t="s">
        <v>377</v>
      </c>
      <c r="M71" t="s">
        <v>39</v>
      </c>
    </row>
    <row r="72" spans="1:13" x14ac:dyDescent="0.25">
      <c r="A72">
        <v>72</v>
      </c>
      <c r="B72" s="30" t="s">
        <v>378</v>
      </c>
      <c r="C72" t="s">
        <v>379</v>
      </c>
      <c r="E72" t="s">
        <v>382</v>
      </c>
      <c r="F72" t="s">
        <v>61</v>
      </c>
      <c r="G72" t="s">
        <v>31</v>
      </c>
      <c r="K72" t="s">
        <v>380</v>
      </c>
      <c r="L72" t="s">
        <v>381</v>
      </c>
    </row>
    <row r="73" spans="1:13" x14ac:dyDescent="0.25">
      <c r="A73">
        <v>73</v>
      </c>
      <c r="B73" s="30" t="s">
        <v>383</v>
      </c>
      <c r="C73" t="s">
        <v>384</v>
      </c>
      <c r="G73" t="s">
        <v>31</v>
      </c>
      <c r="M73" t="s">
        <v>29</v>
      </c>
    </row>
    <row r="74" spans="1:13" x14ac:dyDescent="0.25">
      <c r="A74">
        <v>74</v>
      </c>
      <c r="B74" s="30" t="s">
        <v>385</v>
      </c>
      <c r="C74" t="s">
        <v>386</v>
      </c>
      <c r="E74" t="s">
        <v>390</v>
      </c>
      <c r="F74" t="s">
        <v>63</v>
      </c>
      <c r="G74" t="s">
        <v>31</v>
      </c>
      <c r="I74" t="s">
        <v>387</v>
      </c>
      <c r="K74" t="s">
        <v>388</v>
      </c>
      <c r="L74" t="s">
        <v>389</v>
      </c>
      <c r="M74" t="s">
        <v>29</v>
      </c>
    </row>
    <row r="75" spans="1:13" x14ac:dyDescent="0.25">
      <c r="A75">
        <v>75</v>
      </c>
      <c r="B75" s="30" t="s">
        <v>391</v>
      </c>
      <c r="C75" t="s">
        <v>392</v>
      </c>
      <c r="G75" t="s">
        <v>31</v>
      </c>
      <c r="M75" t="s">
        <v>29</v>
      </c>
    </row>
    <row r="76" spans="1:13" x14ac:dyDescent="0.25">
      <c r="A76">
        <v>76</v>
      </c>
      <c r="B76" s="30" t="s">
        <v>393</v>
      </c>
      <c r="C76" t="s">
        <v>394</v>
      </c>
      <c r="E76" t="s">
        <v>396</v>
      </c>
      <c r="F76" t="s">
        <v>33</v>
      </c>
      <c r="G76" t="s">
        <v>31</v>
      </c>
      <c r="I76" t="s">
        <v>395</v>
      </c>
    </row>
    <row r="77" spans="1:13" x14ac:dyDescent="0.25">
      <c r="A77">
        <v>77</v>
      </c>
      <c r="B77" s="30" t="s">
        <v>397</v>
      </c>
      <c r="C77" t="s">
        <v>398</v>
      </c>
      <c r="D77" t="s">
        <v>549</v>
      </c>
      <c r="F77" t="s">
        <v>163</v>
      </c>
      <c r="G77" t="s">
        <v>31</v>
      </c>
      <c r="I77" t="s">
        <v>399</v>
      </c>
    </row>
    <row r="78" spans="1:13" x14ac:dyDescent="0.25">
      <c r="A78">
        <v>78</v>
      </c>
      <c r="B78" s="30" t="s">
        <v>400</v>
      </c>
      <c r="C78" t="s">
        <v>401</v>
      </c>
      <c r="F78" t="s">
        <v>61</v>
      </c>
      <c r="G78" t="s">
        <v>31</v>
      </c>
      <c r="I78" t="s">
        <v>402</v>
      </c>
      <c r="J78" t="s">
        <v>403</v>
      </c>
      <c r="K78" t="s">
        <v>404</v>
      </c>
      <c r="L78" t="s">
        <v>405</v>
      </c>
    </row>
    <row r="79" spans="1:13" x14ac:dyDescent="0.25">
      <c r="A79">
        <v>79</v>
      </c>
      <c r="B79" s="30" t="s">
        <v>406</v>
      </c>
      <c r="C79" t="s">
        <v>407</v>
      </c>
      <c r="E79" t="s">
        <v>410</v>
      </c>
      <c r="F79" t="s">
        <v>35</v>
      </c>
      <c r="G79" t="s">
        <v>31</v>
      </c>
      <c r="I79" t="s">
        <v>408</v>
      </c>
      <c r="L79" t="s">
        <v>409</v>
      </c>
    </row>
    <row r="80" spans="1:13" x14ac:dyDescent="0.25">
      <c r="A80">
        <v>80</v>
      </c>
      <c r="B80" s="30" t="s">
        <v>411</v>
      </c>
      <c r="C80" t="s">
        <v>412</v>
      </c>
      <c r="D80" t="s">
        <v>550</v>
      </c>
      <c r="E80" t="s">
        <v>415</v>
      </c>
      <c r="F80" t="s">
        <v>37</v>
      </c>
      <c r="G80" t="s">
        <v>31</v>
      </c>
      <c r="I80" t="s">
        <v>413</v>
      </c>
      <c r="K80" t="s">
        <v>414</v>
      </c>
    </row>
    <row r="81" spans="1:13" x14ac:dyDescent="0.25">
      <c r="A81">
        <v>81</v>
      </c>
      <c r="B81" s="30" t="s">
        <v>416</v>
      </c>
      <c r="C81" t="s">
        <v>417</v>
      </c>
      <c r="D81" t="s">
        <v>551</v>
      </c>
      <c r="G81" t="s">
        <v>31</v>
      </c>
      <c r="I81" t="s">
        <v>418</v>
      </c>
      <c r="M81" t="s">
        <v>39</v>
      </c>
    </row>
    <row r="82" spans="1:13" x14ac:dyDescent="0.25">
      <c r="A82">
        <v>82</v>
      </c>
      <c r="B82" s="30" t="s">
        <v>419</v>
      </c>
      <c r="C82" t="s">
        <v>420</v>
      </c>
      <c r="G82" t="s">
        <v>31</v>
      </c>
      <c r="I82" t="s">
        <v>421</v>
      </c>
      <c r="J82" t="s">
        <v>422</v>
      </c>
      <c r="K82" t="s">
        <v>423</v>
      </c>
      <c r="L82" t="s">
        <v>424</v>
      </c>
    </row>
    <row r="83" spans="1:13" x14ac:dyDescent="0.25">
      <c r="A83">
        <v>83</v>
      </c>
      <c r="B83" s="30" t="s">
        <v>425</v>
      </c>
      <c r="C83" t="s">
        <v>426</v>
      </c>
      <c r="F83" t="s">
        <v>37</v>
      </c>
      <c r="G83" t="s">
        <v>31</v>
      </c>
      <c r="I83" t="s">
        <v>427</v>
      </c>
      <c r="K83" t="s">
        <v>428</v>
      </c>
      <c r="L83" t="s">
        <v>429</v>
      </c>
    </row>
    <row r="84" spans="1:13" x14ac:dyDescent="0.25">
      <c r="A84">
        <v>84</v>
      </c>
      <c r="B84" s="30" t="s">
        <v>425</v>
      </c>
      <c r="C84" t="s">
        <v>426</v>
      </c>
      <c r="F84" t="s">
        <v>37</v>
      </c>
      <c r="G84" t="s">
        <v>31</v>
      </c>
      <c r="I84" t="s">
        <v>430</v>
      </c>
      <c r="K84" t="s">
        <v>431</v>
      </c>
      <c r="L84" t="s">
        <v>432</v>
      </c>
    </row>
    <row r="85" spans="1:13" x14ac:dyDescent="0.25">
      <c r="A85">
        <v>85</v>
      </c>
      <c r="B85" s="30" t="s">
        <v>433</v>
      </c>
      <c r="C85" t="s">
        <v>434</v>
      </c>
      <c r="G85" t="s">
        <v>31</v>
      </c>
    </row>
    <row r="86" spans="1:13" x14ac:dyDescent="0.25">
      <c r="A86">
        <v>86</v>
      </c>
      <c r="B86" s="30" t="s">
        <v>435</v>
      </c>
      <c r="C86" t="s">
        <v>436</v>
      </c>
      <c r="G86" t="s">
        <v>31</v>
      </c>
    </row>
    <row r="87" spans="1:13" x14ac:dyDescent="0.25">
      <c r="A87">
        <v>87</v>
      </c>
      <c r="B87" s="30" t="s">
        <v>437</v>
      </c>
      <c r="C87" t="s">
        <v>438</v>
      </c>
      <c r="G87" t="s">
        <v>31</v>
      </c>
      <c r="M87" t="s">
        <v>29</v>
      </c>
    </row>
    <row r="88" spans="1:13" x14ac:dyDescent="0.25">
      <c r="A88">
        <v>88</v>
      </c>
      <c r="B88" s="30" t="s">
        <v>439</v>
      </c>
      <c r="C88" t="s">
        <v>440</v>
      </c>
      <c r="G88" t="s">
        <v>31</v>
      </c>
      <c r="M88" t="s">
        <v>29</v>
      </c>
    </row>
    <row r="89" spans="1:13" x14ac:dyDescent="0.25">
      <c r="A89">
        <v>89</v>
      </c>
      <c r="B89" s="30" t="s">
        <v>441</v>
      </c>
      <c r="C89" t="s">
        <v>442</v>
      </c>
      <c r="D89" t="s">
        <v>544</v>
      </c>
      <c r="F89" t="s">
        <v>30</v>
      </c>
      <c r="G89" t="s">
        <v>31</v>
      </c>
      <c r="I89" t="s">
        <v>443</v>
      </c>
      <c r="L89" t="s">
        <v>444</v>
      </c>
      <c r="M89" t="s">
        <v>39</v>
      </c>
    </row>
    <row r="90" spans="1:13" x14ac:dyDescent="0.25">
      <c r="A90">
        <v>90</v>
      </c>
      <c r="B90" s="30" t="s">
        <v>445</v>
      </c>
      <c r="C90" t="s">
        <v>570</v>
      </c>
      <c r="D90" t="s">
        <v>546</v>
      </c>
      <c r="E90" t="s">
        <v>572</v>
      </c>
      <c r="F90" t="s">
        <v>117</v>
      </c>
      <c r="G90" t="s">
        <v>31</v>
      </c>
      <c r="H90" t="s">
        <v>559</v>
      </c>
      <c r="I90" t="s">
        <v>569</v>
      </c>
      <c r="L90" s="76" t="s">
        <v>571</v>
      </c>
      <c r="M90" t="s">
        <v>568</v>
      </c>
    </row>
    <row r="91" spans="1:13" x14ac:dyDescent="0.25">
      <c r="A91">
        <v>91</v>
      </c>
      <c r="B91" s="30" t="s">
        <v>446</v>
      </c>
      <c r="C91" t="s">
        <v>447</v>
      </c>
      <c r="D91" t="s">
        <v>550</v>
      </c>
      <c r="F91" t="s">
        <v>45</v>
      </c>
      <c r="G91" t="s">
        <v>31</v>
      </c>
      <c r="I91" t="s">
        <v>448</v>
      </c>
      <c r="J91" t="s">
        <v>449</v>
      </c>
      <c r="K91" t="s">
        <v>450</v>
      </c>
      <c r="L91" t="s">
        <v>451</v>
      </c>
      <c r="M91" t="s">
        <v>39</v>
      </c>
    </row>
    <row r="92" spans="1:13" x14ac:dyDescent="0.25">
      <c r="A92">
        <v>92</v>
      </c>
      <c r="B92" s="30" t="s">
        <v>452</v>
      </c>
      <c r="C92" t="s">
        <v>453</v>
      </c>
      <c r="E92" t="s">
        <v>457</v>
      </c>
      <c r="F92" t="s">
        <v>71</v>
      </c>
      <c r="G92" t="s">
        <v>31</v>
      </c>
      <c r="I92" t="s">
        <v>454</v>
      </c>
      <c r="K92" t="s">
        <v>455</v>
      </c>
      <c r="L92" t="s">
        <v>456</v>
      </c>
    </row>
    <row r="93" spans="1:13" x14ac:dyDescent="0.25">
      <c r="A93">
        <v>93</v>
      </c>
      <c r="B93" s="30" t="s">
        <v>458</v>
      </c>
      <c r="C93" t="s">
        <v>459</v>
      </c>
      <c r="E93" t="s">
        <v>463</v>
      </c>
      <c r="F93" t="s">
        <v>163</v>
      </c>
      <c r="G93" t="s">
        <v>31</v>
      </c>
      <c r="I93" t="s">
        <v>460</v>
      </c>
      <c r="K93" t="s">
        <v>461</v>
      </c>
      <c r="L93" t="s">
        <v>462</v>
      </c>
    </row>
    <row r="94" spans="1:13" x14ac:dyDescent="0.25">
      <c r="A94">
        <v>94</v>
      </c>
      <c r="B94" s="30" t="s">
        <v>464</v>
      </c>
      <c r="C94" t="s">
        <v>465</v>
      </c>
      <c r="G94" t="s">
        <v>31</v>
      </c>
      <c r="I94" t="s">
        <v>466</v>
      </c>
      <c r="J94" t="s">
        <v>467</v>
      </c>
      <c r="K94" t="s">
        <v>468</v>
      </c>
      <c r="L94" t="s">
        <v>469</v>
      </c>
    </row>
    <row r="95" spans="1:13" x14ac:dyDescent="0.25">
      <c r="A95">
        <v>95</v>
      </c>
      <c r="B95" s="30" t="s">
        <v>470</v>
      </c>
      <c r="C95" t="s">
        <v>471</v>
      </c>
      <c r="E95" t="s">
        <v>475</v>
      </c>
      <c r="F95" t="s">
        <v>163</v>
      </c>
      <c r="G95" t="s">
        <v>31</v>
      </c>
      <c r="I95" t="s">
        <v>472</v>
      </c>
      <c r="K95" t="s">
        <v>473</v>
      </c>
      <c r="L95" t="s">
        <v>474</v>
      </c>
    </row>
    <row r="96" spans="1:13" x14ac:dyDescent="0.25">
      <c r="A96">
        <v>96</v>
      </c>
      <c r="B96" s="30" t="s">
        <v>476</v>
      </c>
      <c r="C96" t="s">
        <v>477</v>
      </c>
      <c r="E96" t="s">
        <v>481</v>
      </c>
      <c r="F96" t="s">
        <v>63</v>
      </c>
      <c r="G96" t="s">
        <v>31</v>
      </c>
      <c r="I96" t="s">
        <v>478</v>
      </c>
      <c r="J96" t="s">
        <v>479</v>
      </c>
      <c r="K96" t="s">
        <v>480</v>
      </c>
    </row>
    <row r="97" spans="1:13" x14ac:dyDescent="0.25">
      <c r="A97">
        <v>97</v>
      </c>
      <c r="B97" s="30" t="s">
        <v>482</v>
      </c>
      <c r="C97" t="s">
        <v>483</v>
      </c>
      <c r="E97" t="s">
        <v>485</v>
      </c>
      <c r="F97" t="s">
        <v>71</v>
      </c>
      <c r="G97" t="s">
        <v>31</v>
      </c>
      <c r="I97" t="s">
        <v>484</v>
      </c>
      <c r="M97" t="s">
        <v>39</v>
      </c>
    </row>
    <row r="98" spans="1:13" x14ac:dyDescent="0.25">
      <c r="A98">
        <v>98</v>
      </c>
      <c r="B98" s="30" t="s">
        <v>487</v>
      </c>
      <c r="C98" t="s">
        <v>486</v>
      </c>
      <c r="D98" t="s">
        <v>544</v>
      </c>
      <c r="E98" t="s">
        <v>490</v>
      </c>
      <c r="F98" t="s">
        <v>35</v>
      </c>
      <c r="G98" t="s">
        <v>31</v>
      </c>
      <c r="I98" t="s">
        <v>488</v>
      </c>
      <c r="L98" t="s">
        <v>489</v>
      </c>
      <c r="M98" t="s">
        <v>39</v>
      </c>
    </row>
    <row r="99" spans="1:13" x14ac:dyDescent="0.25">
      <c r="A99">
        <v>99</v>
      </c>
      <c r="B99" s="30" t="s">
        <v>491</v>
      </c>
      <c r="C99" t="s">
        <v>492</v>
      </c>
      <c r="E99" t="s">
        <v>496</v>
      </c>
      <c r="F99" t="s">
        <v>497</v>
      </c>
      <c r="G99" t="s">
        <v>31</v>
      </c>
      <c r="I99" t="s">
        <v>493</v>
      </c>
      <c r="K99" t="s">
        <v>494</v>
      </c>
      <c r="L99" t="s">
        <v>495</v>
      </c>
      <c r="M99" t="s">
        <v>29</v>
      </c>
    </row>
    <row r="100" spans="1:13" x14ac:dyDescent="0.25">
      <c r="A100">
        <v>100</v>
      </c>
      <c r="B100" s="30" t="s">
        <v>498</v>
      </c>
      <c r="C100" t="s">
        <v>499</v>
      </c>
      <c r="D100" t="s">
        <v>544</v>
      </c>
      <c r="F100" t="s">
        <v>36</v>
      </c>
      <c r="G100" t="s">
        <v>31</v>
      </c>
      <c r="I100" t="s">
        <v>500</v>
      </c>
      <c r="J100" t="s">
        <v>501</v>
      </c>
      <c r="M100" t="s">
        <v>34</v>
      </c>
    </row>
    <row r="101" spans="1:13" x14ac:dyDescent="0.25">
      <c r="A101">
        <v>101</v>
      </c>
      <c r="B101" s="30" t="s">
        <v>502</v>
      </c>
      <c r="C101" t="s">
        <v>503</v>
      </c>
      <c r="E101" t="s">
        <v>507</v>
      </c>
      <c r="F101" t="s">
        <v>213</v>
      </c>
      <c r="G101" t="s">
        <v>31</v>
      </c>
      <c r="I101" t="s">
        <v>504</v>
      </c>
      <c r="K101" t="s">
        <v>505</v>
      </c>
      <c r="L101" t="s">
        <v>506</v>
      </c>
    </row>
    <row r="102" spans="1:13" x14ac:dyDescent="0.25">
      <c r="A102">
        <v>102</v>
      </c>
      <c r="B102" s="30" t="s">
        <v>508</v>
      </c>
      <c r="C102" t="s">
        <v>509</v>
      </c>
      <c r="F102" t="s">
        <v>30</v>
      </c>
      <c r="G102" t="s">
        <v>31</v>
      </c>
      <c r="I102" t="s">
        <v>510</v>
      </c>
      <c r="K102" t="s">
        <v>511</v>
      </c>
      <c r="L102" t="s">
        <v>512</v>
      </c>
      <c r="M102" t="s">
        <v>62</v>
      </c>
    </row>
    <row r="103" spans="1:13" x14ac:dyDescent="0.25">
      <c r="A103">
        <v>103</v>
      </c>
      <c r="B103" s="30" t="s">
        <v>513</v>
      </c>
      <c r="C103" t="s">
        <v>514</v>
      </c>
      <c r="G103" t="s">
        <v>31</v>
      </c>
    </row>
    <row r="104" spans="1:13" x14ac:dyDescent="0.25">
      <c r="A104">
        <v>104</v>
      </c>
      <c r="B104" s="30" t="s">
        <v>555</v>
      </c>
      <c r="C104" t="s">
        <v>515</v>
      </c>
      <c r="D104" t="s">
        <v>543</v>
      </c>
      <c r="E104" t="s">
        <v>519</v>
      </c>
      <c r="F104" t="s">
        <v>63</v>
      </c>
      <c r="G104" t="s">
        <v>31</v>
      </c>
      <c r="I104" t="s">
        <v>516</v>
      </c>
      <c r="J104" t="s">
        <v>517</v>
      </c>
      <c r="K104" t="s">
        <v>518</v>
      </c>
      <c r="M104" t="s">
        <v>32</v>
      </c>
    </row>
    <row r="105" spans="1:13" x14ac:dyDescent="0.25">
      <c r="A105">
        <v>105</v>
      </c>
      <c r="B105" s="30" t="s">
        <v>556</v>
      </c>
      <c r="C105" t="s">
        <v>557</v>
      </c>
      <c r="D105" t="s">
        <v>558</v>
      </c>
      <c r="G105" t="s">
        <v>31</v>
      </c>
      <c r="H105" t="s">
        <v>559</v>
      </c>
      <c r="K105" t="s">
        <v>560</v>
      </c>
      <c r="L105" s="76"/>
      <c r="M105" t="s">
        <v>568</v>
      </c>
    </row>
    <row r="106" spans="1:13" x14ac:dyDescent="0.25">
      <c r="A106">
        <v>106</v>
      </c>
      <c r="B106" s="30" t="s">
        <v>561</v>
      </c>
      <c r="C106" t="s">
        <v>562</v>
      </c>
      <c r="D106" t="s">
        <v>563</v>
      </c>
      <c r="E106" t="s">
        <v>564</v>
      </c>
      <c r="F106" t="s">
        <v>30</v>
      </c>
      <c r="G106" t="s">
        <v>31</v>
      </c>
      <c r="H106" t="s">
        <v>559</v>
      </c>
      <c r="I106" t="s">
        <v>565</v>
      </c>
      <c r="M106" t="s">
        <v>568</v>
      </c>
    </row>
    <row r="107" spans="1:13" x14ac:dyDescent="0.25">
      <c r="A107">
        <v>108</v>
      </c>
      <c r="B107" s="30" t="s">
        <v>583</v>
      </c>
      <c r="C107" t="s">
        <v>577</v>
      </c>
      <c r="D107" t="s">
        <v>578</v>
      </c>
      <c r="E107" t="s">
        <v>579</v>
      </c>
      <c r="F107" t="s">
        <v>580</v>
      </c>
      <c r="G107" t="s">
        <v>31</v>
      </c>
      <c r="H107" t="s">
        <v>559</v>
      </c>
      <c r="I107" t="s">
        <v>581</v>
      </c>
      <c r="L107" s="76" t="s">
        <v>582</v>
      </c>
      <c r="M107" t="s">
        <v>568</v>
      </c>
    </row>
    <row r="108" spans="1:13" x14ac:dyDescent="0.25">
      <c r="A108">
        <v>109</v>
      </c>
      <c r="B108" s="30" t="s">
        <v>584</v>
      </c>
      <c r="C108" t="s">
        <v>586</v>
      </c>
      <c r="E108" t="s">
        <v>585</v>
      </c>
      <c r="F108" t="s">
        <v>30</v>
      </c>
      <c r="G108" t="s">
        <v>31</v>
      </c>
      <c r="M108" t="s">
        <v>568</v>
      </c>
    </row>
    <row r="109" spans="1:13" x14ac:dyDescent="0.25">
      <c r="A109">
        <v>110</v>
      </c>
      <c r="B109" s="30" t="s">
        <v>587</v>
      </c>
      <c r="C109" t="s">
        <v>588</v>
      </c>
      <c r="D109" t="s">
        <v>589</v>
      </c>
      <c r="E109" t="s">
        <v>590</v>
      </c>
      <c r="F109" t="s">
        <v>45</v>
      </c>
      <c r="G109" t="s">
        <v>31</v>
      </c>
      <c r="H109" t="s">
        <v>559</v>
      </c>
      <c r="M109" t="s">
        <v>568</v>
      </c>
    </row>
    <row r="110" spans="1:13" x14ac:dyDescent="0.25">
      <c r="A110">
        <v>111</v>
      </c>
      <c r="B110" s="30" t="s">
        <v>592</v>
      </c>
      <c r="C110" t="s">
        <v>591</v>
      </c>
      <c r="G110" t="s">
        <v>31</v>
      </c>
      <c r="M110" t="s">
        <v>568</v>
      </c>
    </row>
    <row r="111" spans="1:13" x14ac:dyDescent="0.25">
      <c r="A111">
        <v>112</v>
      </c>
      <c r="B111" s="30" t="s">
        <v>594</v>
      </c>
      <c r="C111" t="s">
        <v>593</v>
      </c>
      <c r="F111" t="s">
        <v>287</v>
      </c>
      <c r="G111" t="s">
        <v>31</v>
      </c>
      <c r="H111" t="s">
        <v>559</v>
      </c>
      <c r="I111" t="s">
        <v>595</v>
      </c>
      <c r="M111" t="s">
        <v>568</v>
      </c>
    </row>
    <row r="112" spans="1:13" x14ac:dyDescent="0.25">
      <c r="A112">
        <v>113</v>
      </c>
      <c r="B112" s="30" t="s">
        <v>599</v>
      </c>
      <c r="C112" t="s">
        <v>596</v>
      </c>
      <c r="E112" t="s">
        <v>597</v>
      </c>
      <c r="F112" t="s">
        <v>30</v>
      </c>
      <c r="G112" t="s">
        <v>31</v>
      </c>
      <c r="H112" t="s">
        <v>559</v>
      </c>
      <c r="I112" t="s">
        <v>598</v>
      </c>
      <c r="M112" t="s">
        <v>568</v>
      </c>
    </row>
    <row r="113" spans="1:13" x14ac:dyDescent="0.25">
      <c r="A113">
        <v>114</v>
      </c>
      <c r="B113" s="30" t="s">
        <v>601</v>
      </c>
      <c r="C113" t="s">
        <v>602</v>
      </c>
      <c r="D113" t="s">
        <v>605</v>
      </c>
      <c r="E113" t="s">
        <v>603</v>
      </c>
      <c r="F113" t="s">
        <v>604</v>
      </c>
      <c r="G113" t="s">
        <v>31</v>
      </c>
      <c r="I113" t="s">
        <v>600</v>
      </c>
      <c r="M113" t="s">
        <v>568</v>
      </c>
    </row>
    <row r="114" spans="1:13" x14ac:dyDescent="0.25">
      <c r="A114">
        <v>115</v>
      </c>
      <c r="B114" s="30" t="s">
        <v>609</v>
      </c>
      <c r="C114" t="s">
        <v>607</v>
      </c>
      <c r="E114" t="s">
        <v>606</v>
      </c>
      <c r="F114" t="s">
        <v>163</v>
      </c>
      <c r="G114" t="s">
        <v>31</v>
      </c>
      <c r="H114" t="s">
        <v>559</v>
      </c>
      <c r="I114" t="s">
        <v>608</v>
      </c>
      <c r="M114" t="s">
        <v>568</v>
      </c>
    </row>
    <row r="115" spans="1:13" x14ac:dyDescent="0.25">
      <c r="A115">
        <v>116</v>
      </c>
      <c r="B115" s="30" t="s">
        <v>610</v>
      </c>
      <c r="C115" t="s">
        <v>611</v>
      </c>
      <c r="E115" t="s">
        <v>612</v>
      </c>
      <c r="F115" t="s">
        <v>163</v>
      </c>
      <c r="G115" t="s">
        <v>31</v>
      </c>
      <c r="H115" t="s">
        <v>559</v>
      </c>
      <c r="I115" t="s">
        <v>613</v>
      </c>
      <c r="M115" t="s">
        <v>568</v>
      </c>
    </row>
    <row r="116" spans="1:13" x14ac:dyDescent="0.25">
      <c r="A116">
        <v>117</v>
      </c>
      <c r="B116" s="30" t="s">
        <v>693</v>
      </c>
      <c r="C116" t="s">
        <v>614</v>
      </c>
      <c r="E116" t="s">
        <v>615</v>
      </c>
      <c r="F116" t="s">
        <v>35</v>
      </c>
      <c r="G116" t="s">
        <v>31</v>
      </c>
      <c r="H116" t="s">
        <v>559</v>
      </c>
      <c r="K116">
        <v>27267600</v>
      </c>
      <c r="M116" t="s">
        <v>568</v>
      </c>
    </row>
    <row r="117" spans="1:13" x14ac:dyDescent="0.25">
      <c r="A117">
        <v>118</v>
      </c>
      <c r="B117" s="30" t="s">
        <v>616</v>
      </c>
      <c r="C117" t="s">
        <v>620</v>
      </c>
      <c r="D117" t="s">
        <v>617</v>
      </c>
      <c r="E117" t="s">
        <v>618</v>
      </c>
      <c r="F117" t="s">
        <v>45</v>
      </c>
      <c r="G117" t="s">
        <v>31</v>
      </c>
      <c r="H117" t="s">
        <v>559</v>
      </c>
      <c r="I117" t="s">
        <v>619</v>
      </c>
      <c r="M117" t="s">
        <v>568</v>
      </c>
    </row>
    <row r="118" spans="1:13" x14ac:dyDescent="0.25">
      <c r="A118">
        <v>119</v>
      </c>
      <c r="B118" s="30" t="s">
        <v>630</v>
      </c>
      <c r="C118" t="s">
        <v>621</v>
      </c>
      <c r="E118" t="s">
        <v>622</v>
      </c>
      <c r="F118" t="s">
        <v>61</v>
      </c>
      <c r="G118" t="s">
        <v>31</v>
      </c>
      <c r="H118" t="s">
        <v>559</v>
      </c>
      <c r="M118" t="s">
        <v>568</v>
      </c>
    </row>
    <row r="119" spans="1:13" x14ac:dyDescent="0.25">
      <c r="A119">
        <v>120</v>
      </c>
      <c r="B119" s="30" t="s">
        <v>623</v>
      </c>
      <c r="C119" t="s">
        <v>624</v>
      </c>
      <c r="D119">
        <v>0</v>
      </c>
      <c r="E119">
        <v>0</v>
      </c>
      <c r="F119">
        <v>0</v>
      </c>
      <c r="G119">
        <v>0</v>
      </c>
      <c r="H119">
        <v>0</v>
      </c>
      <c r="I119" t="s">
        <v>625</v>
      </c>
      <c r="J119">
        <v>0</v>
      </c>
      <c r="K119">
        <v>0</v>
      </c>
      <c r="M119" t="s">
        <v>568</v>
      </c>
    </row>
    <row r="120" spans="1:13" x14ac:dyDescent="0.25">
      <c r="A120">
        <v>121</v>
      </c>
      <c r="B120" s="30" t="s">
        <v>629</v>
      </c>
      <c r="C120" t="s">
        <v>628</v>
      </c>
      <c r="E120" t="s">
        <v>626</v>
      </c>
      <c r="F120" t="s">
        <v>117</v>
      </c>
      <c r="G120" t="s">
        <v>31</v>
      </c>
      <c r="H120" t="s">
        <v>559</v>
      </c>
      <c r="I120" t="s">
        <v>627</v>
      </c>
      <c r="M120" t="s">
        <v>568</v>
      </c>
    </row>
    <row r="121" spans="1:13" x14ac:dyDescent="0.25">
      <c r="A121">
        <v>122</v>
      </c>
      <c r="B121" s="30" t="s">
        <v>659</v>
      </c>
      <c r="C121" t="s">
        <v>631</v>
      </c>
      <c r="D121" t="s">
        <v>660</v>
      </c>
      <c r="E121" t="s">
        <v>661</v>
      </c>
      <c r="F121" t="s">
        <v>30</v>
      </c>
      <c r="G121" t="s">
        <v>31</v>
      </c>
      <c r="H121" t="s">
        <v>559</v>
      </c>
      <c r="I121" t="s">
        <v>632</v>
      </c>
      <c r="M121" t="s">
        <v>568</v>
      </c>
    </row>
    <row r="122" spans="1:13" x14ac:dyDescent="0.25">
      <c r="A122">
        <v>123</v>
      </c>
      <c r="B122" s="30" t="s">
        <v>633</v>
      </c>
      <c r="C122" t="s">
        <v>634</v>
      </c>
      <c r="I122" t="s">
        <v>635</v>
      </c>
      <c r="M122" t="s">
        <v>568</v>
      </c>
    </row>
    <row r="123" spans="1:13" x14ac:dyDescent="0.25">
      <c r="A123">
        <v>125</v>
      </c>
      <c r="B123" s="30" t="s">
        <v>638</v>
      </c>
      <c r="C123" t="s">
        <v>637</v>
      </c>
      <c r="M123" t="s">
        <v>568</v>
      </c>
    </row>
    <row r="124" spans="1:13" x14ac:dyDescent="0.25">
      <c r="A124">
        <v>126</v>
      </c>
      <c r="B124" s="30" t="s">
        <v>639</v>
      </c>
      <c r="C124" t="s">
        <v>640</v>
      </c>
      <c r="E124" t="s">
        <v>641</v>
      </c>
      <c r="F124" t="s">
        <v>63</v>
      </c>
      <c r="G124" t="s">
        <v>31</v>
      </c>
      <c r="H124" t="s">
        <v>559</v>
      </c>
      <c r="M124" t="s">
        <v>568</v>
      </c>
    </row>
    <row r="125" spans="1:13" x14ac:dyDescent="0.25">
      <c r="A125">
        <v>126</v>
      </c>
      <c r="B125" s="30" t="s">
        <v>642</v>
      </c>
      <c r="C125" t="s">
        <v>643</v>
      </c>
      <c r="F125" t="s">
        <v>604</v>
      </c>
      <c r="G125" t="s">
        <v>31</v>
      </c>
      <c r="H125" t="s">
        <v>559</v>
      </c>
      <c r="I125" t="s">
        <v>643</v>
      </c>
      <c r="M125" t="s">
        <v>568</v>
      </c>
    </row>
    <row r="126" spans="1:13" x14ac:dyDescent="0.25">
      <c r="A126">
        <v>127</v>
      </c>
      <c r="B126" s="30" t="s">
        <v>645</v>
      </c>
      <c r="C126" t="s">
        <v>644</v>
      </c>
      <c r="D126" s="85" t="s">
        <v>646</v>
      </c>
      <c r="E126" t="s">
        <v>647</v>
      </c>
      <c r="F126" t="s">
        <v>27</v>
      </c>
      <c r="G126" t="s">
        <v>31</v>
      </c>
      <c r="H126" t="s">
        <v>559</v>
      </c>
      <c r="I126" t="s">
        <v>648</v>
      </c>
      <c r="M126" t="s">
        <v>568</v>
      </c>
    </row>
    <row r="127" spans="1:13" x14ac:dyDescent="0.25">
      <c r="A127">
        <v>128</v>
      </c>
      <c r="B127" s="30" t="s">
        <v>717</v>
      </c>
      <c r="C127" t="s">
        <v>711</v>
      </c>
      <c r="D127" t="s">
        <v>712</v>
      </c>
      <c r="E127" t="s">
        <v>713</v>
      </c>
      <c r="F127" t="s">
        <v>63</v>
      </c>
      <c r="G127" t="s">
        <v>31</v>
      </c>
      <c r="H127" t="s">
        <v>714</v>
      </c>
      <c r="I127" t="s">
        <v>715</v>
      </c>
      <c r="L127" s="76" t="s">
        <v>716</v>
      </c>
      <c r="M127" t="s">
        <v>568</v>
      </c>
    </row>
    <row r="128" spans="1:13" x14ac:dyDescent="0.25">
      <c r="A128">
        <v>129</v>
      </c>
      <c r="B128" s="30" t="s">
        <v>650</v>
      </c>
      <c r="C128" t="s">
        <v>649</v>
      </c>
      <c r="D128" t="s">
        <v>651</v>
      </c>
      <c r="G128" t="s">
        <v>652</v>
      </c>
      <c r="I128" t="s">
        <v>653</v>
      </c>
      <c r="M128" t="s">
        <v>568</v>
      </c>
    </row>
    <row r="129" spans="1:13" x14ac:dyDescent="0.25">
      <c r="A129">
        <v>130</v>
      </c>
      <c r="B129" s="30" t="s">
        <v>680</v>
      </c>
      <c r="C129" t="s">
        <v>654</v>
      </c>
      <c r="E129" t="s">
        <v>681</v>
      </c>
      <c r="F129" t="s">
        <v>63</v>
      </c>
      <c r="G129" t="s">
        <v>31</v>
      </c>
      <c r="H129" t="s">
        <v>682</v>
      </c>
      <c r="I129" t="s">
        <v>669</v>
      </c>
      <c r="M129" t="s">
        <v>568</v>
      </c>
    </row>
    <row r="130" spans="1:13" x14ac:dyDescent="0.25">
      <c r="A130">
        <v>131</v>
      </c>
      <c r="B130" s="30" t="s">
        <v>655</v>
      </c>
      <c r="C130" t="s">
        <v>656</v>
      </c>
      <c r="E130" t="s">
        <v>657</v>
      </c>
      <c r="F130" t="s">
        <v>35</v>
      </c>
      <c r="G130" t="s">
        <v>31</v>
      </c>
      <c r="I130" t="s">
        <v>658</v>
      </c>
      <c r="M130" t="s">
        <v>568</v>
      </c>
    </row>
    <row r="131" spans="1:13" x14ac:dyDescent="0.25">
      <c r="A131">
        <v>133</v>
      </c>
      <c r="B131" s="30" t="s">
        <v>662</v>
      </c>
      <c r="C131" t="s">
        <v>636</v>
      </c>
      <c r="F131" t="s">
        <v>664</v>
      </c>
      <c r="G131" t="s">
        <v>31</v>
      </c>
      <c r="H131" t="s">
        <v>559</v>
      </c>
      <c r="I131" t="s">
        <v>663</v>
      </c>
      <c r="M131" t="s">
        <v>568</v>
      </c>
    </row>
    <row r="132" spans="1:13" x14ac:dyDescent="0.25">
      <c r="A132">
        <v>134</v>
      </c>
      <c r="B132" s="30" t="s">
        <v>665</v>
      </c>
      <c r="C132" t="s">
        <v>666</v>
      </c>
      <c r="G132" t="s">
        <v>31</v>
      </c>
      <c r="H132" t="s">
        <v>559</v>
      </c>
      <c r="I132" t="s">
        <v>667</v>
      </c>
      <c r="M132" t="s">
        <v>568</v>
      </c>
    </row>
    <row r="133" spans="1:13" x14ac:dyDescent="0.25">
      <c r="A133">
        <v>135</v>
      </c>
      <c r="B133" s="30" t="s">
        <v>671</v>
      </c>
      <c r="C133" t="s">
        <v>670</v>
      </c>
      <c r="D133" t="s">
        <v>675</v>
      </c>
      <c r="E133" t="s">
        <v>672</v>
      </c>
      <c r="F133" t="s">
        <v>673</v>
      </c>
      <c r="I133" t="s">
        <v>674</v>
      </c>
      <c r="K133" t="s">
        <v>676</v>
      </c>
      <c r="M133" t="s">
        <v>568</v>
      </c>
    </row>
    <row r="134" spans="1:13" x14ac:dyDescent="0.25">
      <c r="A134">
        <v>136</v>
      </c>
      <c r="B134" s="30" t="s">
        <v>677</v>
      </c>
      <c r="C134" t="s">
        <v>678</v>
      </c>
      <c r="I134" t="s">
        <v>679</v>
      </c>
      <c r="M134" t="s">
        <v>568</v>
      </c>
    </row>
    <row r="135" spans="1:13" x14ac:dyDescent="0.25">
      <c r="A135">
        <v>137</v>
      </c>
      <c r="B135" s="30">
        <v>0</v>
      </c>
      <c r="C135" t="s">
        <v>683</v>
      </c>
      <c r="I135" t="s">
        <v>684</v>
      </c>
      <c r="M135" t="s">
        <v>568</v>
      </c>
    </row>
    <row r="136" spans="1:13" x14ac:dyDescent="0.25">
      <c r="A136">
        <v>138</v>
      </c>
      <c r="B136" s="30" t="s">
        <v>686</v>
      </c>
      <c r="C136" t="s">
        <v>687</v>
      </c>
      <c r="I136" t="s">
        <v>685</v>
      </c>
      <c r="M136" t="s">
        <v>568</v>
      </c>
    </row>
    <row r="137" spans="1:13" x14ac:dyDescent="0.25">
      <c r="A137">
        <v>139</v>
      </c>
      <c r="B137" s="30" t="s">
        <v>373</v>
      </c>
      <c r="C137" t="s">
        <v>689</v>
      </c>
      <c r="D137" t="s">
        <v>690</v>
      </c>
      <c r="E137" t="s">
        <v>691</v>
      </c>
      <c r="F137" t="s">
        <v>37</v>
      </c>
      <c r="G137" t="s">
        <v>31</v>
      </c>
      <c r="I137" t="s">
        <v>692</v>
      </c>
      <c r="M137" t="s">
        <v>568</v>
      </c>
    </row>
    <row r="138" spans="1:13" x14ac:dyDescent="0.25">
      <c r="A138">
        <v>140</v>
      </c>
      <c r="B138" s="30" t="s">
        <v>694</v>
      </c>
      <c r="C138" t="s">
        <v>695</v>
      </c>
      <c r="I138" t="s">
        <v>696</v>
      </c>
      <c r="M138" t="s">
        <v>568</v>
      </c>
    </row>
    <row r="139" spans="1:13" x14ac:dyDescent="0.25">
      <c r="A139">
        <v>141</v>
      </c>
      <c r="B139" s="30" t="s">
        <v>698</v>
      </c>
      <c r="C139" t="s">
        <v>697</v>
      </c>
      <c r="I139" t="s">
        <v>699</v>
      </c>
      <c r="M139" t="s">
        <v>568</v>
      </c>
    </row>
    <row r="140" spans="1:13" x14ac:dyDescent="0.25">
      <c r="A140">
        <v>142</v>
      </c>
      <c r="B140" s="30" t="s">
        <v>700</v>
      </c>
      <c r="C140" t="s">
        <v>701</v>
      </c>
      <c r="E140" s="101" t="s">
        <v>702</v>
      </c>
      <c r="F140" t="s">
        <v>63</v>
      </c>
      <c r="G140" t="s">
        <v>31</v>
      </c>
      <c r="I140" t="s">
        <v>703</v>
      </c>
      <c r="M140" t="s">
        <v>568</v>
      </c>
    </row>
    <row r="141" spans="1:13" x14ac:dyDescent="0.25">
      <c r="A141">
        <v>143</v>
      </c>
      <c r="B141" s="30" t="s">
        <v>705</v>
      </c>
      <c r="C141" t="s">
        <v>704</v>
      </c>
      <c r="E141" t="s">
        <v>706</v>
      </c>
      <c r="I141" t="s">
        <v>707</v>
      </c>
      <c r="M141" t="s">
        <v>568</v>
      </c>
    </row>
    <row r="142" spans="1:13" x14ac:dyDescent="0.25">
      <c r="A142">
        <v>144</v>
      </c>
      <c r="B142" s="30" t="s">
        <v>718</v>
      </c>
      <c r="C142" t="s">
        <v>719</v>
      </c>
      <c r="M142" t="s">
        <v>568</v>
      </c>
    </row>
    <row r="143" spans="1:13" x14ac:dyDescent="0.25">
      <c r="A143">
        <v>145</v>
      </c>
      <c r="B143" s="30" t="s">
        <v>720</v>
      </c>
      <c r="C143" t="s">
        <v>721</v>
      </c>
      <c r="D143" t="s">
        <v>727</v>
      </c>
      <c r="E143" t="s">
        <v>728</v>
      </c>
      <c r="F143" t="s">
        <v>729</v>
      </c>
      <c r="G143" t="s">
        <v>31</v>
      </c>
      <c r="I143" t="s">
        <v>722</v>
      </c>
      <c r="M143" t="s">
        <v>568</v>
      </c>
    </row>
    <row r="144" spans="1:13" x14ac:dyDescent="0.25">
      <c r="A144">
        <v>146</v>
      </c>
      <c r="B144" s="30" t="s">
        <v>723</v>
      </c>
      <c r="C144" t="s">
        <v>724</v>
      </c>
      <c r="I144" t="s">
        <v>725</v>
      </c>
      <c r="M144" t="s">
        <v>568</v>
      </c>
    </row>
    <row r="145" spans="1:13" x14ac:dyDescent="0.25">
      <c r="A145">
        <v>147</v>
      </c>
      <c r="B145" s="30" t="s">
        <v>747</v>
      </c>
      <c r="C145" t="s">
        <v>748</v>
      </c>
      <c r="I145" t="s">
        <v>749</v>
      </c>
      <c r="M145" t="s">
        <v>568</v>
      </c>
    </row>
    <row r="146" spans="1:13" x14ac:dyDescent="0.25">
      <c r="A146">
        <v>148</v>
      </c>
    </row>
    <row r="147" spans="1:13" x14ac:dyDescent="0.25">
      <c r="A147">
        <v>149</v>
      </c>
    </row>
    <row r="148" spans="1:13" x14ac:dyDescent="0.25">
      <c r="A148">
        <v>150</v>
      </c>
    </row>
    <row r="149" spans="1:13" x14ac:dyDescent="0.25">
      <c r="A149">
        <v>151</v>
      </c>
    </row>
    <row r="150" spans="1:13" x14ac:dyDescent="0.25">
      <c r="A150">
        <v>152</v>
      </c>
    </row>
    <row r="151" spans="1:13" x14ac:dyDescent="0.25">
      <c r="A151">
        <v>153</v>
      </c>
    </row>
    <row r="152" spans="1:13" x14ac:dyDescent="0.25">
      <c r="A152">
        <v>154</v>
      </c>
    </row>
    <row r="153" spans="1:13" x14ac:dyDescent="0.25">
      <c r="A153">
        <v>155</v>
      </c>
    </row>
    <row r="154" spans="1:13" x14ac:dyDescent="0.25">
      <c r="A154">
        <v>156</v>
      </c>
    </row>
    <row r="155" spans="1:13" x14ac:dyDescent="0.25">
      <c r="A155">
        <v>157</v>
      </c>
    </row>
    <row r="156" spans="1:13" x14ac:dyDescent="0.25">
      <c r="A156">
        <v>158</v>
      </c>
    </row>
    <row r="157" spans="1:13" x14ac:dyDescent="0.25">
      <c r="A157">
        <v>159</v>
      </c>
    </row>
    <row r="158" spans="1:13" x14ac:dyDescent="0.25">
      <c r="A158">
        <v>160</v>
      </c>
    </row>
    <row r="159" spans="1:13" x14ac:dyDescent="0.25">
      <c r="A159">
        <v>161</v>
      </c>
    </row>
    <row r="160" spans="1:13" x14ac:dyDescent="0.25">
      <c r="A160">
        <v>162</v>
      </c>
    </row>
    <row r="161" spans="1:1" x14ac:dyDescent="0.25">
      <c r="A161">
        <v>163</v>
      </c>
    </row>
    <row r="162" spans="1:1" x14ac:dyDescent="0.25">
      <c r="A162">
        <v>164</v>
      </c>
    </row>
    <row r="163" spans="1:1" x14ac:dyDescent="0.25">
      <c r="A163">
        <v>165</v>
      </c>
    </row>
    <row r="164" spans="1:1" x14ac:dyDescent="0.25">
      <c r="A164">
        <v>166</v>
      </c>
    </row>
    <row r="165" spans="1:1" x14ac:dyDescent="0.25">
      <c r="A165">
        <v>167</v>
      </c>
    </row>
    <row r="166" spans="1:1" x14ac:dyDescent="0.25">
      <c r="A166">
        <v>168</v>
      </c>
    </row>
    <row r="167" spans="1:1" x14ac:dyDescent="0.25">
      <c r="A167">
        <v>169</v>
      </c>
    </row>
    <row r="168" spans="1:1" x14ac:dyDescent="0.25">
      <c r="A168">
        <v>170</v>
      </c>
    </row>
    <row r="169" spans="1:1" x14ac:dyDescent="0.25">
      <c r="A169">
        <v>171</v>
      </c>
    </row>
    <row r="170" spans="1:1" x14ac:dyDescent="0.25">
      <c r="A170">
        <v>172</v>
      </c>
    </row>
    <row r="171" spans="1:1" x14ac:dyDescent="0.25">
      <c r="A171">
        <v>173</v>
      </c>
    </row>
    <row r="172" spans="1:1" x14ac:dyDescent="0.25">
      <c r="A172">
        <v>174</v>
      </c>
    </row>
    <row r="173" spans="1:1" x14ac:dyDescent="0.25">
      <c r="A173">
        <v>175</v>
      </c>
    </row>
    <row r="174" spans="1:1" x14ac:dyDescent="0.25">
      <c r="A174">
        <v>176</v>
      </c>
    </row>
    <row r="175" spans="1:1" x14ac:dyDescent="0.25">
      <c r="A175">
        <v>177</v>
      </c>
    </row>
    <row r="176" spans="1:1" x14ac:dyDescent="0.25">
      <c r="A176">
        <v>178</v>
      </c>
    </row>
    <row r="177" spans="1:1" x14ac:dyDescent="0.25">
      <c r="A177">
        <v>179</v>
      </c>
    </row>
    <row r="178" spans="1:1" x14ac:dyDescent="0.25">
      <c r="A178">
        <v>180</v>
      </c>
    </row>
    <row r="179" spans="1:1" x14ac:dyDescent="0.25">
      <c r="A179">
        <v>181</v>
      </c>
    </row>
    <row r="180" spans="1:1" x14ac:dyDescent="0.25">
      <c r="A180">
        <v>182</v>
      </c>
    </row>
    <row r="181" spans="1:1" x14ac:dyDescent="0.25">
      <c r="A181">
        <v>183</v>
      </c>
    </row>
    <row r="182" spans="1:1" x14ac:dyDescent="0.25">
      <c r="A182">
        <v>184</v>
      </c>
    </row>
    <row r="183" spans="1:1" x14ac:dyDescent="0.25">
      <c r="A183">
        <v>185</v>
      </c>
    </row>
    <row r="184" spans="1:1" x14ac:dyDescent="0.25">
      <c r="A184">
        <v>186</v>
      </c>
    </row>
    <row r="185" spans="1:1" x14ac:dyDescent="0.25">
      <c r="A185">
        <v>187</v>
      </c>
    </row>
    <row r="186" spans="1:1" x14ac:dyDescent="0.25">
      <c r="A186">
        <v>188</v>
      </c>
    </row>
    <row r="187" spans="1:1" x14ac:dyDescent="0.25">
      <c r="A187">
        <v>189</v>
      </c>
    </row>
    <row r="188" spans="1:1" x14ac:dyDescent="0.25">
      <c r="A188">
        <v>190</v>
      </c>
    </row>
    <row r="189" spans="1:1" x14ac:dyDescent="0.25">
      <c r="A189">
        <v>191</v>
      </c>
    </row>
    <row r="190" spans="1:1" x14ac:dyDescent="0.25">
      <c r="A190">
        <v>192</v>
      </c>
    </row>
    <row r="191" spans="1:1" x14ac:dyDescent="0.25">
      <c r="A191">
        <v>193</v>
      </c>
    </row>
    <row r="192" spans="1:1" x14ac:dyDescent="0.25">
      <c r="A192">
        <v>194</v>
      </c>
    </row>
    <row r="193" spans="1:1" x14ac:dyDescent="0.25">
      <c r="A193">
        <v>195</v>
      </c>
    </row>
    <row r="194" spans="1:1" x14ac:dyDescent="0.25">
      <c r="A194">
        <v>196</v>
      </c>
    </row>
    <row r="195" spans="1:1" x14ac:dyDescent="0.25">
      <c r="A195">
        <v>197</v>
      </c>
    </row>
    <row r="196" spans="1:1" x14ac:dyDescent="0.25">
      <c r="A196">
        <v>198</v>
      </c>
    </row>
    <row r="197" spans="1:1" x14ac:dyDescent="0.25">
      <c r="A197">
        <v>199</v>
      </c>
    </row>
    <row r="198" spans="1:1" x14ac:dyDescent="0.25">
      <c r="A198">
        <v>200</v>
      </c>
    </row>
    <row r="199" spans="1:1" x14ac:dyDescent="0.25">
      <c r="A199">
        <v>201</v>
      </c>
    </row>
    <row r="200" spans="1:1" x14ac:dyDescent="0.25">
      <c r="A200">
        <v>202</v>
      </c>
    </row>
    <row r="201" spans="1:1" x14ac:dyDescent="0.25">
      <c r="A201">
        <v>203</v>
      </c>
    </row>
    <row r="202" spans="1:1" x14ac:dyDescent="0.25">
      <c r="A202">
        <v>204</v>
      </c>
    </row>
    <row r="203" spans="1:1" x14ac:dyDescent="0.25">
      <c r="A203">
        <v>205</v>
      </c>
    </row>
    <row r="204" spans="1:1" x14ac:dyDescent="0.25">
      <c r="A204">
        <v>206</v>
      </c>
    </row>
    <row r="205" spans="1:1" x14ac:dyDescent="0.25">
      <c r="A205">
        <v>207</v>
      </c>
    </row>
    <row r="206" spans="1:1" x14ac:dyDescent="0.25">
      <c r="A206">
        <v>208</v>
      </c>
    </row>
    <row r="207" spans="1:1" x14ac:dyDescent="0.25">
      <c r="A207">
        <v>209</v>
      </c>
    </row>
    <row r="208" spans="1:1" x14ac:dyDescent="0.25">
      <c r="A208">
        <v>210</v>
      </c>
    </row>
    <row r="209" spans="1:1" x14ac:dyDescent="0.25">
      <c r="A209">
        <v>211</v>
      </c>
    </row>
    <row r="210" spans="1:1" x14ac:dyDescent="0.25">
      <c r="A210">
        <v>212</v>
      </c>
    </row>
    <row r="211" spans="1:1" x14ac:dyDescent="0.25">
      <c r="A211">
        <v>213</v>
      </c>
    </row>
    <row r="212" spans="1:1" x14ac:dyDescent="0.25">
      <c r="A212">
        <v>214</v>
      </c>
    </row>
    <row r="213" spans="1:1" x14ac:dyDescent="0.25">
      <c r="A213">
        <v>215</v>
      </c>
    </row>
    <row r="214" spans="1:1" x14ac:dyDescent="0.25">
      <c r="A214">
        <v>216</v>
      </c>
    </row>
    <row r="215" spans="1:1" x14ac:dyDescent="0.25">
      <c r="A215">
        <v>217</v>
      </c>
    </row>
    <row r="216" spans="1:1" x14ac:dyDescent="0.25">
      <c r="A216">
        <v>218</v>
      </c>
    </row>
    <row r="217" spans="1:1" x14ac:dyDescent="0.25">
      <c r="A217">
        <v>219</v>
      </c>
    </row>
    <row r="218" spans="1:1" x14ac:dyDescent="0.25">
      <c r="A218">
        <v>220</v>
      </c>
    </row>
    <row r="219" spans="1:1" x14ac:dyDescent="0.25">
      <c r="A219">
        <v>221</v>
      </c>
    </row>
    <row r="220" spans="1:1" x14ac:dyDescent="0.25">
      <c r="A220">
        <v>222</v>
      </c>
    </row>
    <row r="221" spans="1:1" x14ac:dyDescent="0.25">
      <c r="A221">
        <v>223</v>
      </c>
    </row>
    <row r="222" spans="1:1" x14ac:dyDescent="0.25">
      <c r="A222">
        <v>224</v>
      </c>
    </row>
    <row r="223" spans="1:1" x14ac:dyDescent="0.25">
      <c r="A223">
        <v>225</v>
      </c>
    </row>
    <row r="224" spans="1:1" x14ac:dyDescent="0.25">
      <c r="A224">
        <v>226</v>
      </c>
    </row>
    <row r="225" spans="1:1" x14ac:dyDescent="0.25">
      <c r="A225">
        <v>227</v>
      </c>
    </row>
    <row r="226" spans="1:1" x14ac:dyDescent="0.25">
      <c r="A226">
        <v>228</v>
      </c>
    </row>
    <row r="227" spans="1:1" x14ac:dyDescent="0.25">
      <c r="A227">
        <v>229</v>
      </c>
    </row>
    <row r="228" spans="1:1" x14ac:dyDescent="0.25">
      <c r="A228">
        <v>230</v>
      </c>
    </row>
    <row r="229" spans="1:1" x14ac:dyDescent="0.25">
      <c r="A229">
        <v>231</v>
      </c>
    </row>
    <row r="230" spans="1:1" x14ac:dyDescent="0.25">
      <c r="A230">
        <v>232</v>
      </c>
    </row>
    <row r="231" spans="1:1" x14ac:dyDescent="0.25">
      <c r="A231">
        <v>233</v>
      </c>
    </row>
    <row r="232" spans="1:1" x14ac:dyDescent="0.25">
      <c r="A232">
        <v>234</v>
      </c>
    </row>
    <row r="233" spans="1:1" x14ac:dyDescent="0.25">
      <c r="A233">
        <v>235</v>
      </c>
    </row>
    <row r="234" spans="1:1" x14ac:dyDescent="0.25">
      <c r="A234">
        <v>236</v>
      </c>
    </row>
    <row r="235" spans="1:1" x14ac:dyDescent="0.25">
      <c r="A235">
        <v>237</v>
      </c>
    </row>
    <row r="236" spans="1:1" x14ac:dyDescent="0.25">
      <c r="A236">
        <v>238</v>
      </c>
    </row>
    <row r="237" spans="1:1" x14ac:dyDescent="0.25">
      <c r="A237">
        <v>239</v>
      </c>
    </row>
    <row r="238" spans="1:1" x14ac:dyDescent="0.25">
      <c r="A238">
        <v>240</v>
      </c>
    </row>
    <row r="239" spans="1:1" x14ac:dyDescent="0.25">
      <c r="A239">
        <v>241</v>
      </c>
    </row>
    <row r="240" spans="1:1" x14ac:dyDescent="0.25">
      <c r="A240">
        <v>242</v>
      </c>
    </row>
    <row r="241" spans="1:1" x14ac:dyDescent="0.25">
      <c r="A241">
        <v>243</v>
      </c>
    </row>
    <row r="242" spans="1:1" x14ac:dyDescent="0.25">
      <c r="A242">
        <v>244</v>
      </c>
    </row>
    <row r="243" spans="1:1" x14ac:dyDescent="0.25">
      <c r="A243">
        <v>245</v>
      </c>
    </row>
    <row r="244" spans="1:1" x14ac:dyDescent="0.25">
      <c r="A244">
        <v>246</v>
      </c>
    </row>
    <row r="245" spans="1:1" x14ac:dyDescent="0.25">
      <c r="A245">
        <v>247</v>
      </c>
    </row>
    <row r="246" spans="1:1" x14ac:dyDescent="0.25">
      <c r="A246">
        <v>248</v>
      </c>
    </row>
    <row r="247" spans="1:1" x14ac:dyDescent="0.25">
      <c r="A247">
        <v>249</v>
      </c>
    </row>
    <row r="248" spans="1:1" x14ac:dyDescent="0.25">
      <c r="A248">
        <v>250</v>
      </c>
    </row>
    <row r="249" spans="1:1" x14ac:dyDescent="0.25">
      <c r="A249">
        <v>251</v>
      </c>
    </row>
    <row r="250" spans="1:1" x14ac:dyDescent="0.25">
      <c r="A250">
        <v>252</v>
      </c>
    </row>
    <row r="251" spans="1:1" x14ac:dyDescent="0.25">
      <c r="A251">
        <v>253</v>
      </c>
    </row>
    <row r="252" spans="1:1" x14ac:dyDescent="0.25">
      <c r="A252">
        <v>254</v>
      </c>
    </row>
    <row r="253" spans="1:1" x14ac:dyDescent="0.25">
      <c r="A253">
        <v>255</v>
      </c>
    </row>
    <row r="254" spans="1:1" x14ac:dyDescent="0.25">
      <c r="A254">
        <v>256</v>
      </c>
    </row>
    <row r="255" spans="1:1" x14ac:dyDescent="0.25">
      <c r="A255">
        <v>257</v>
      </c>
    </row>
    <row r="256" spans="1:1" x14ac:dyDescent="0.25">
      <c r="A256">
        <v>258</v>
      </c>
    </row>
    <row r="257" spans="1:1" x14ac:dyDescent="0.25">
      <c r="A257">
        <v>259</v>
      </c>
    </row>
    <row r="258" spans="1:1" x14ac:dyDescent="0.25">
      <c r="A258">
        <v>260</v>
      </c>
    </row>
    <row r="259" spans="1:1" x14ac:dyDescent="0.25">
      <c r="A259">
        <v>261</v>
      </c>
    </row>
    <row r="260" spans="1:1" x14ac:dyDescent="0.25">
      <c r="A260">
        <v>262</v>
      </c>
    </row>
    <row r="261" spans="1:1" x14ac:dyDescent="0.25">
      <c r="A261">
        <v>263</v>
      </c>
    </row>
    <row r="262" spans="1:1" x14ac:dyDescent="0.25">
      <c r="A262">
        <v>264</v>
      </c>
    </row>
    <row r="263" spans="1:1" x14ac:dyDescent="0.25">
      <c r="A263">
        <v>265</v>
      </c>
    </row>
    <row r="264" spans="1:1" x14ac:dyDescent="0.25">
      <c r="A264">
        <v>266</v>
      </c>
    </row>
    <row r="265" spans="1:1" x14ac:dyDescent="0.25">
      <c r="A265">
        <v>267</v>
      </c>
    </row>
    <row r="266" spans="1:1" x14ac:dyDescent="0.25">
      <c r="A266">
        <v>268</v>
      </c>
    </row>
    <row r="267" spans="1:1" x14ac:dyDescent="0.25">
      <c r="A267">
        <v>269</v>
      </c>
    </row>
    <row r="268" spans="1:1" x14ac:dyDescent="0.25">
      <c r="A268">
        <v>270</v>
      </c>
    </row>
    <row r="269" spans="1:1" x14ac:dyDescent="0.25">
      <c r="A269">
        <v>271</v>
      </c>
    </row>
    <row r="270" spans="1:1" x14ac:dyDescent="0.25">
      <c r="A270">
        <v>272</v>
      </c>
    </row>
    <row r="271" spans="1:1" x14ac:dyDescent="0.25">
      <c r="A271">
        <v>273</v>
      </c>
    </row>
    <row r="272" spans="1:1" x14ac:dyDescent="0.25">
      <c r="A272">
        <v>274</v>
      </c>
    </row>
    <row r="273" spans="1:1" x14ac:dyDescent="0.25">
      <c r="A273">
        <v>275</v>
      </c>
    </row>
    <row r="274" spans="1:1" x14ac:dyDescent="0.25">
      <c r="A274">
        <v>276</v>
      </c>
    </row>
    <row r="275" spans="1:1" x14ac:dyDescent="0.25">
      <c r="A275">
        <v>277</v>
      </c>
    </row>
    <row r="276" spans="1:1" x14ac:dyDescent="0.25">
      <c r="A276">
        <v>278</v>
      </c>
    </row>
    <row r="277" spans="1:1" x14ac:dyDescent="0.25">
      <c r="A277">
        <v>279</v>
      </c>
    </row>
    <row r="278" spans="1:1" x14ac:dyDescent="0.25">
      <c r="A278">
        <v>280</v>
      </c>
    </row>
    <row r="279" spans="1:1" x14ac:dyDescent="0.25">
      <c r="A279">
        <v>281</v>
      </c>
    </row>
    <row r="280" spans="1:1" x14ac:dyDescent="0.25">
      <c r="A280">
        <v>282</v>
      </c>
    </row>
    <row r="281" spans="1:1" x14ac:dyDescent="0.25">
      <c r="A281">
        <v>283</v>
      </c>
    </row>
    <row r="282" spans="1:1" x14ac:dyDescent="0.25">
      <c r="A282">
        <v>284</v>
      </c>
    </row>
    <row r="283" spans="1:1" x14ac:dyDescent="0.25">
      <c r="A283">
        <v>285</v>
      </c>
    </row>
  </sheetData>
  <autoFilter ref="A1:M283">
    <sortState ref="A128:M128">
      <sortCondition descending="1" ref="C1:C285"/>
    </sortState>
  </autoFilter>
  <sortState ref="B2:M105">
    <sortCondition ref="C2:C105"/>
  </sortState>
  <hyperlinks>
    <hyperlink ref="L90" r:id="rId1"/>
    <hyperlink ref="L107" r:id="rId2"/>
    <hyperlink ref="L127" r:id="rId3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JGUZM4N Guzmán Valenzuela</cp:lastModifiedBy>
  <cp:lastPrinted>2015-04-22T20:47:05Z</cp:lastPrinted>
  <dcterms:created xsi:type="dcterms:W3CDTF">2013-07-12T05:01:37Z</dcterms:created>
  <dcterms:modified xsi:type="dcterms:W3CDTF">2015-04-22T21:10:31Z</dcterms:modified>
</cp:coreProperties>
</file>