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971" yWindow="2580" windowWidth="1560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<sst xmlns="http://schemas.openxmlformats.org/spreadsheetml/2006/main" count="828" uniqueCount="594">
  <si>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</si>
  <si>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</si>
  <si>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</si>
  <si>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</si>
  <si>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</si>
  <si>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</si>
  <si>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</si>
  <si>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</si>
  <si>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</si>
  <si>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</si>
  <si>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</si>
  <si>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</si>
  <si>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</si>
  <si>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</si>
  <si>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</si>
  <si>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</si>
  <si>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</si>
  <si>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</si>
  <si>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</si>
  <si>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</si>
  <si>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</si>
  <si>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</si>
  <si>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</si>
  <si>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</si>
  <si>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</si>
  <si>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</si>
  <si>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</si>
  <si>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</si>
  <si>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</si>
  <si>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</si>
  <si>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</si>
  <si>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</si>
  <si>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</si>
  <si>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</si>
  <si>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</si>
  <si>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</si>
  <si>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</si>
  <si>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</si>
  <si>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</si>
  <si>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</si>
  <si>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</si>
  <si>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</si>
  <si>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</si>
  <si>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</si>
  <si>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</si>
  <si>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</si>
  <si>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</si>
  <si>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</si>
  <si>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</si>
  <si>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</si>
  <si>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</si>
  <si>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</si>
  <si>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</si>
  <si>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</si>
  <si>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</si>
  <si>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</si>
  <si>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</si>
  <si>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</si>
  <si>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</si>
  <si>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</si>
  <si>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</si>
  <si>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</si>
  <si>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</si>
  <si>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</si>
  <si>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</si>
  <si>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</si>
  <si>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</si>
  <si>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</si>
  <si>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</si>
  <si>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</si>
  <si>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</si>
  <si>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</si>
  <si>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</si>
  <si>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</si>
  <si>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</si>
  <si>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</si>
  <si>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</si>
  <si>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</si>
  <si>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</si>
  <si>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</si>
  <si>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</si>
  <si>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</si>
  <si>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</si>
  <si>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</si>
  <si>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</si>
  <si>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</si>
  <si>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</si>
  <si>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</si>
  <si>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</si>
  <si>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</si>
  <si>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</si>
  <si>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</si>
  <si>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</si>
  <si>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</si>
  <si>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</si>
  <si>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</si>
  <si>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</si>
  <si>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</si>
  <si>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</si>
  <si>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</si>
  <si>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</si>
  <si>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</si>
  <si>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</si>
  <si>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</si>
  <si>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</si>
  <si>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</si>
  <si>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</si>
  <si>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</si>
  <si>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</si>
  <si>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</si>
  <si>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</si>
  <si>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</si>
  <si>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</si>
  <si>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</si>
  <si>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</si>
  <si>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</si>
  <si>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</si>
  <si>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</si>
  <si>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</si>
  <si>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</si>
  <si>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</si>
  <si>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</si>
  <si>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</si>
  <si>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</si>
  <si>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</si>
  <si>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</si>
  <si>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</si>
  <si>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</si>
  <si>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</si>
  <si>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</si>
  <si>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</si>
  <si>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</si>
  <si>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</si>
  <si>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</si>
  <si>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</si>
  <si>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</si>
  <si>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</si>
  <si>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</si>
  <si>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</si>
  <si>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</si>
  <si>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</si>
  <si>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</si>
  <si>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</si>
  <si>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</si>
  <si>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</si>
  <si>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</si>
  <si>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</si>
  <si>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</si>
  <si>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</si>
  <si>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</si>
  <si>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</si>
  <si>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</si>
  <si>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</si>
  <si>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</si>
  <si>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</si>
  <si>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</si>
  <si>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</si>
  <si>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</si>
  <si>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</si>
  <si>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</si>
  <si>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</si>
  <si>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</si>
  <si>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</si>
  <si>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</si>
  <si>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</si>
  <si>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</si>
  <si>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</si>
  <si>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</si>
  <si>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</si>
  <si>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</si>
  <si>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</si>
  <si>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</si>
  <si>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</si>
  <si>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</si>
  <si>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</si>
  <si>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</si>
  <si>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</si>
  <si>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</si>
  <si>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</si>
  <si>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</si>
  <si>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</si>
  <si>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</si>
  <si>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</si>
  <si>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</si>
  <si>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</si>
  <si>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</si>
  <si>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</si>
  <si>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</si>
  <si>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</si>
  <si>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</si>
  <si>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</si>
  <si>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</si>
  <si>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</si>
  <si>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</si>
  <si>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</si>
  <si>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</si>
  <si>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</si>
  <si>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</si>
  <si>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</si>
  <si>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</si>
  <si>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</si>
  <si>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</si>
  <si>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</si>
  <si>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</si>
  <si>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</si>
  <si>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</si>
  <si>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</si>
  <si>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</si>
  <si>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</si>
  <si>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</si>
  <si>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</si>
  <si>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</si>
  <si>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</si>
  <si>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</si>
  <si>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</si>
  <si>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</si>
  <si>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</si>
  <si>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</si>
  <si>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</si>
  <si>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</si>
  <si>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</si>
  <si>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</si>
  <si>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</si>
  <si>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</si>
  <si>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</si>
  <si>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</si>
  <si>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</si>
  <si>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</si>
  <si>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</si>
  <si>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</si>
  <si>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</si>
  <si>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</si>
  <si>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</si>
  <si>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</si>
  <si>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</si>
  <si>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</si>
  <si>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</si>
  <si>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</si>
  <si>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</si>
  <si>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</si>
  <si>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</si>
  <si>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</si>
  <si>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</si>
  <si>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</si>
  <si>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</si>
  <si>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</si>
  <si>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</si>
  <si>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</si>
  <si>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</si>
  <si>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</si>
  <si>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</si>
  <si>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</si>
  <si>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</si>
  <si>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</si>
  <si>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</si>
  <si>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</si>
  <si>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</si>
  <si>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</si>
  <si>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</si>
  <si>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</si>
  <si>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</si>
  <si>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</si>
  <si>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</si>
  <si>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</si>
  <si>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</si>
  <si>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</si>
  <si>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</si>
  <si>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</si>
  <si>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</si>
  <si>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</si>
  <si>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</si>
  <si>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</si>
  <si>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</si>
  <si>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</si>
  <si>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</si>
  <si>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</si>
  <si>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</si>
  <si>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</si>
  <si>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</si>
  <si>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</si>
  <si>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</si>
  <si>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</si>
  <si>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</si>
  <si>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</si>
  <si>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</si>
  <si>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</si>
  <si>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</si>
  <si>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</si>
  <si>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</si>
  <si>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</si>
  <si>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</si>
  <si>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</si>
  <si>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</si>
  <si>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</si>
  <si>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</si>
  <si>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</si>
  <si>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</si>
  <si>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</si>
  <si>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</si>
  <si>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</si>
  <si>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</si>
  <si>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</si>
  <si>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</si>
  <si>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</si>
  <si>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</si>
  <si>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</si>
  <si>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</si>
  <si>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</si>
  <si>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</si>
  <si>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</si>
  <si>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</si>
  <si>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</si>
  <si>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</si>
  <si>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</si>
  <si>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</si>
  <si>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</si>
  <si>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</si>
  <si>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</si>
  <si>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</si>
  <si>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</si>
  <si>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</si>
  <si>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</si>
  <si>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</si>
  <si>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</si>
  <si>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</si>
  <si>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</si>
  <si>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</si>
  <si>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</si>
  <si>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</si>
  <si>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</si>
  <si>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</si>
  <si>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</si>
  <si>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</si>
  <si>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</si>
  <si>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</si>
  <si>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</si>
  <si>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</si>
  <si>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</si>
  <si>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</si>
  <si>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</si>
  <si>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</si>
  <si>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</si>
  <si>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</si>
  <si>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</si>
  <si>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</si>
  <si>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</si>
  <si>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</si>
  <si>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</si>
  <si>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</si>
  <si>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</si>
  <si>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</si>
  <si>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</si>
  <si>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</si>
  <si>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</si>
  <si>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</si>
  <si>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</si>
  <si>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</si>
  <si>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</si>
  <si>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</si>
  <si>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</si>
  <si>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</si>
  <si>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</si>
  <si>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</si>
  <si>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</si>
  <si>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</si>
  <si>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</si>
  <si>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</si>
  <si>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</si>
  <si>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</si>
  <si>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</si>
  <si>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</si>
  <si>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</si>
  <si>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</si>
  <si>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</si>
  <si>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</si>
  <si>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</si>
  <si>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</si>
  <si>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</si>
  <si>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</si>
  <si>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</si>
  <si>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</si>
  <si>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</si>
  <si>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</si>
  <si>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</si>
  <si>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</si>
  <si>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</si>
  <si>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</si>
  <si>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</si>
  <si>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</si>
  <si>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</si>
  <si>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</si>
  <si>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</si>
  <si>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</si>
  <si>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</si>
  <si>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</si>
  <si>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</si>
  <si>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</si>
  <si>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</si>
  <si>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</si>
  <si>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</si>
  <si>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</si>
  <si>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</si>
  <si>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</si>
  <si>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</si>
  <si>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</si>
  <si>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</si>
  <si>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</si>
  <si>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</si>
  <si>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</si>
  <si>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</si>
  <si>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</si>
  <si>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</si>
  <si>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</si>
  <si>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</si>
  <si>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</si>
  <si>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</si>
  <si>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</si>
  <si>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</si>
  <si>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</si>
  <si>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</si>
  <si>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</si>
  <si>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</si>
  <si>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</si>
  <si>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</si>
  <si>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</si>
  <si>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</si>
  <si>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</si>
  <si>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</si>
  <si>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</si>
  <si>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</si>
  <si>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</si>
  <si>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</si>
  <si>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</si>
  <si>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</si>
  <si>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</si>
  <si>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</si>
  <si>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</si>
  <si>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</si>
  <si>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</si>
  <si>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</si>
  <si>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</si>
  <si>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</si>
  <si>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</si>
  <si>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</si>
  <si>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</si>
  <si>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</si>
  <si>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</si>
  <si>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</si>
  <si>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</si>
  <si>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</si>
  <si>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</si>
  <si>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</si>
  <si>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</si>
  <si>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</si>
  <si>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</si>
  <si>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</si>
  <si>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</si>
  <si>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</si>
  <si>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</si>
  <si>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</si>
  <si>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</si>
  <si>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</si>
  <si>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</si>
  <si>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</si>
  <si>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</si>
  <si>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</si>
  <si>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</si>
  <si>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</si>
  <si>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</si>
  <si>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</si>
  <si>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</si>
  <si>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</si>
  <si>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</si>
  <si>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</si>
  <si>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</si>
  <si>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</si>
  <si>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</si>
  <si>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</si>
  <si>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</si>
  <si>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</si>
  <si>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</si>
  <si>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</si>
  <si>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</si>
  <si>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</si>
  <si>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</si>
  <si>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</si>
  <si>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</si>
  <si>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</si>
  <si>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</si>
  <si>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</si>
  <si>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</si>
  <si>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</si>
  <si>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</si>
  <si>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</si>
  <si>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</si>
  <si>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</si>
  <si>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</si>
  <si>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</si>
  <si>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</si>
  <si>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</si>
  <si>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</si>
  <si>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</si>
  <si>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</si>
  <si>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</si>
  <si>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</si>
  <si>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</si>
  <si>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</si>
  <si>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</si>
  <si>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</si>
  <si>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</si>
  <si>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</si>
  <si>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</si>
  <si>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</si>
  <si>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</si>
  <si>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</si>
  <si>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</si>
  <si>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</si>
  <si>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</si>
  <si>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</si>
  <si>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</si>
  <si>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</si>
  <si>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</si>
  <si>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</si>
  <si>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</si>
  <si>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</si>
  <si>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</si>
  <si>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</si>
  <si>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</si>
  <si>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</si>
  <si>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</si>
  <si>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</si>
  <si>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</si>
  <si>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</si>
  <si>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</si>
  <si>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</si>
  <si>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</si>
  <si>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</si>
  <si>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</si>
  <si>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</si>
  <si>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</si>
  <si>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</si>
  <si>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</si>
  <si>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</si>
  <si>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</si>
  <si>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</si>
  <si>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</si>
  <si>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</si>
  <si>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</si>
  <si>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</si>
  <si>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</si>
  <si>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</si>
  <si>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</si>
  <si>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</si>
  <si>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</si>
  <si>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</si>
  <si>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</si>
  <si>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</si>
  <si>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</si>
  <si>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</si>
  <si>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</si>
  <si>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</si>
  <si>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</si>
  <si>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</si>
  <si>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</si>
  <si>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</si>
  <si>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</si>
  <si>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</si>
  <si>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</si>
  <si>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</si>
  <si>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</si>
  <si>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</si>
  <si>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</si>
  <si>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</si>
  <si>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</si>
  <si>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</si>
  <si>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</si>
  <si>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</si>
  <si>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</si>
  <si>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</si>
  <si>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</si>
  <si>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 xml:space="preserve">            CESAR GARRIDO A</t>
  </si>
  <si>
    <t xml:space="preserve">     PRODUCCION  CILINDROS CHILE LTDA</t>
  </si>
  <si>
    <t xml:space="preserve">          planificacion@cilindroschile.cl</t>
  </si>
  <si>
    <t xml:space="preserve">           ventas@cilindroschile.cl</t>
  </si>
  <si>
    <t xml:space="preserve">                  08-4485079</t>
  </si>
  <si>
    <t xml:space="preserve">                  02-25552508</t>
  </si>
  <si>
    <t>VALVULA BOLA 1/2"</t>
  </si>
  <si>
    <t>NIPLE TUERCA 1" GALVA.</t>
  </si>
  <si>
    <t>TAPON 3/4" GALVA.</t>
  </si>
  <si>
    <t>CODO 90 1/4" GALVA.</t>
  </si>
  <si>
    <t>NIPLE TUERCA 1/4" GALVA.</t>
  </si>
  <si>
    <t>COPLA 1/4" GALVA.</t>
  </si>
  <si>
    <t>REDUCCION DE 3/8" X 1/4" GALVA.</t>
  </si>
  <si>
    <t>REDUCCION DE 1/2" X 3/8" GALVA.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</si>
</sst>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[$-340A]d&quot; de &quot;mmmm&quot; de &quot;yyyy;@"/>
    <numFmt numFmtId="173" formatCode="00000\-0000"/>
    <numFmt numFmtId="174" formatCode="0;\-0;;@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sz val="8"/>
      <color indexed="9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theme="4"/>
      <name val="Calibri"/>
      <family val="2"/>
    </font>
    <font>
      <b/>
      <sz val="18"/>
      <color rgb="FFFF9900"/>
      <name val="Calibri"/>
      <family val="2"/>
    </font>
    <font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123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7" fillId="33" borderId="11" xfId="0" applyFont="1" applyFill="1" applyBorder="1" applyAlignment="1" applyProtection="1">
      <alignment vertical="top" wrapText="1"/>
      <protection locked="0"/>
    </xf>
    <xf numFmtId="0" fontId="47" fillId="33" borderId="11" xfId="0" applyFont="1" applyFill="1" applyBorder="1" applyAlignment="1" applyProtection="1">
      <alignment horizontal="center" vertical="top" wrapText="1"/>
      <protection locked="0"/>
    </xf>
    <xf numFmtId="0" fontId="47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8" fillId="33" borderId="14" xfId="0" applyFont="1" applyFill="1" applyBorder="1" applyAlignment="1" applyProtection="1">
      <alignment/>
      <protection locked="0"/>
    </xf>
    <xf numFmtId="0" fontId="48" fillId="33" borderId="0" xfId="0" applyFont="1" applyFill="1" applyBorder="1" applyAlignment="1" applyProtection="1">
      <alignment/>
      <protection locked="0"/>
    </xf>
    <xf numFmtId="0" fontId="48" fillId="33" borderId="0" xfId="0" applyFont="1" applyFill="1" applyBorder="1" applyAlignment="1" applyProtection="1">
      <alignment horizontal="left" vertical="center" wrapText="1"/>
      <protection locked="0"/>
    </xf>
    <xf numFmtId="0" fontId="48" fillId="33" borderId="0" xfId="0" applyFont="1" applyFill="1" applyBorder="1" applyAlignment="1" applyProtection="1">
      <alignment horizontal="center" vertical="center"/>
      <protection locked="0"/>
    </xf>
    <xf numFmtId="172" fontId="48" fillId="33" borderId="0" xfId="0" applyNumberFormat="1" applyFont="1" applyFill="1" applyBorder="1" applyAlignment="1" applyProtection="1">
      <alignment horizontal="center" vertical="center"/>
      <protection locked="0"/>
    </xf>
    <xf numFmtId="14" fontId="49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8" fillId="0" borderId="19" xfId="0" applyFont="1" applyFill="1" applyBorder="1" applyAlignment="1" applyProtection="1">
      <alignment horizontal="center"/>
      <protection locked="0"/>
    </xf>
    <xf numFmtId="0" fontId="48" fillId="0" borderId="0" xfId="0" applyFont="1" applyFill="1" applyBorder="1" applyAlignment="1" applyProtection="1">
      <alignment horizontal="center"/>
      <protection locked="0"/>
    </xf>
    <xf numFmtId="0" fontId="48" fillId="0" borderId="20" xfId="0" applyFont="1" applyFill="1" applyBorder="1" applyAlignment="1" applyProtection="1">
      <alignment horizontal="center"/>
      <protection locked="0"/>
    </xf>
    <xf numFmtId="0" fontId="48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0" fillId="0" borderId="0" xfId="0" applyFont="1" applyAlignment="1" applyProtection="1">
      <alignment/>
      <protection locked="0"/>
    </xf>
    <xf numFmtId="0" fontId="50" fillId="0" borderId="20" xfId="0" applyFont="1" applyBorder="1" applyAlignment="1" applyProtection="1">
      <alignment/>
      <protection locked="0"/>
    </xf>
    <xf numFmtId="0" fontId="50" fillId="0" borderId="0" xfId="0" applyFont="1" applyBorder="1" applyAlignment="1" applyProtection="1">
      <alignment/>
      <protection locked="0"/>
    </xf>
    <xf numFmtId="0" fontId="50" fillId="0" borderId="22" xfId="0" applyFont="1" applyBorder="1" applyAlignment="1" applyProtection="1">
      <alignment/>
      <protection locked="0"/>
    </xf>
    <xf numFmtId="0" fontId="48" fillId="33" borderId="23" xfId="0" applyFont="1" applyFill="1" applyBorder="1" applyAlignment="1" applyProtection="1">
      <alignment/>
      <protection locked="0"/>
    </xf>
    <xf numFmtId="3" fontId="50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1" fillId="33" borderId="10" xfId="0" applyFont="1" applyFill="1" applyBorder="1" applyAlignment="1" applyProtection="1">
      <alignment/>
      <protection locked="0"/>
    </xf>
    <xf numFmtId="0" fontId="51" fillId="33" borderId="11" xfId="0" applyFont="1" applyFill="1" applyBorder="1" applyAlignment="1" applyProtection="1">
      <alignment/>
      <protection locked="0"/>
    </xf>
    <xf numFmtId="0" fontId="51" fillId="33" borderId="14" xfId="0" applyFont="1" applyFill="1" applyBorder="1" applyAlignment="1" applyProtection="1">
      <alignment/>
      <protection locked="0"/>
    </xf>
    <xf numFmtId="0" fontId="51" fillId="33" borderId="0" xfId="0" applyFont="1" applyFill="1" applyBorder="1" applyAlignment="1" applyProtection="1">
      <alignment/>
      <protection locked="0"/>
    </xf>
    <xf numFmtId="172" fontId="52" fillId="33" borderId="15" xfId="0" applyNumberFormat="1" applyFont="1" applyFill="1" applyBorder="1" applyAlignment="1" applyProtection="1">
      <alignment horizontal="left" vertical="center"/>
      <protection/>
    </xf>
    <xf numFmtId="0" fontId="51" fillId="33" borderId="24" xfId="0" applyFont="1" applyFill="1" applyBorder="1" applyAlignment="1" applyProtection="1">
      <alignment/>
      <protection locked="0"/>
    </xf>
    <xf numFmtId="0" fontId="51" fillId="33" borderId="23" xfId="0" applyFont="1" applyFill="1" applyBorder="1" applyAlignment="1" applyProtection="1">
      <alignment/>
      <protection locked="0"/>
    </xf>
    <xf numFmtId="0" fontId="52" fillId="33" borderId="23" xfId="0" applyFont="1" applyFill="1" applyBorder="1" applyAlignment="1" applyProtection="1">
      <alignment/>
      <protection locked="0"/>
    </xf>
    <xf numFmtId="172" fontId="52" fillId="33" borderId="25" xfId="0" applyNumberFormat="1" applyFont="1" applyFill="1" applyBorder="1" applyAlignment="1" applyProtection="1">
      <alignment horizontal="left" vertical="center"/>
      <protection locked="0"/>
    </xf>
    <xf numFmtId="0" fontId="51" fillId="0" borderId="26" xfId="0" applyFont="1" applyBorder="1" applyAlignment="1" applyProtection="1">
      <alignment horizontal="center"/>
      <protection locked="0"/>
    </xf>
    <xf numFmtId="0" fontId="51" fillId="0" borderId="27" xfId="0" applyFont="1" applyBorder="1" applyAlignment="1" applyProtection="1">
      <alignment horizontal="center"/>
      <protection locked="0"/>
    </xf>
    <xf numFmtId="0" fontId="51" fillId="0" borderId="28" xfId="0" applyFont="1" applyBorder="1" applyAlignment="1" applyProtection="1">
      <alignment horizontal="center"/>
      <protection locked="0"/>
    </xf>
    <xf numFmtId="0" fontId="51" fillId="0" borderId="29" xfId="0" applyFont="1" applyBorder="1" applyAlignment="1" applyProtection="1">
      <alignment horizontal="center"/>
      <protection locked="0"/>
    </xf>
    <xf numFmtId="0" fontId="53" fillId="33" borderId="14" xfId="0" applyFont="1" applyFill="1" applyBorder="1" applyAlignment="1" applyProtection="1">
      <alignment/>
      <protection locked="0"/>
    </xf>
    <xf numFmtId="0" fontId="53" fillId="33" borderId="0" xfId="0" applyFont="1" applyFill="1" applyBorder="1" applyAlignment="1" applyProtection="1">
      <alignment/>
      <protection locked="0"/>
    </xf>
    <xf numFmtId="0" fontId="53" fillId="33" borderId="15" xfId="0" applyFont="1" applyFill="1" applyBorder="1" applyAlignment="1" applyProtection="1">
      <alignment/>
      <protection locked="0"/>
    </xf>
    <xf numFmtId="0" fontId="53" fillId="33" borderId="30" xfId="0" applyFont="1" applyFill="1" applyBorder="1" applyAlignment="1" applyProtection="1">
      <alignment/>
      <protection locked="0"/>
    </xf>
    <xf numFmtId="0" fontId="53" fillId="33" borderId="23" xfId="0" applyFont="1" applyFill="1" applyBorder="1" applyAlignment="1" applyProtection="1">
      <alignment/>
      <protection locked="0"/>
    </xf>
    <xf numFmtId="0" fontId="53" fillId="33" borderId="25" xfId="0" applyFont="1" applyFill="1" applyBorder="1" applyAlignment="1" applyProtection="1">
      <alignment/>
      <protection locked="0"/>
    </xf>
    <xf numFmtId="0" fontId="52" fillId="33" borderId="10" xfId="0" applyFont="1" applyFill="1" applyBorder="1" applyAlignment="1" applyProtection="1">
      <alignment/>
      <protection locked="0"/>
    </xf>
    <xf numFmtId="0" fontId="51" fillId="33" borderId="12" xfId="0" applyFont="1" applyFill="1" applyBorder="1" applyAlignment="1" applyProtection="1">
      <alignment/>
      <protection locked="0"/>
    </xf>
    <xf numFmtId="0" fontId="51" fillId="33" borderId="11" xfId="0" applyFont="1" applyFill="1" applyBorder="1" applyAlignment="1" applyProtection="1">
      <alignment horizontal="right" vertical="center"/>
      <protection locked="0"/>
    </xf>
    <xf numFmtId="0" fontId="51" fillId="33" borderId="28" xfId="0" applyFont="1" applyFill="1" applyBorder="1" applyAlignment="1" applyProtection="1">
      <alignment horizontal="right"/>
      <protection locked="0"/>
    </xf>
    <xf numFmtId="1" fontId="51" fillId="33" borderId="29" xfId="0" applyNumberFormat="1" applyFont="1" applyFill="1" applyBorder="1" applyAlignment="1" applyProtection="1">
      <alignment horizontal="center"/>
      <protection/>
    </xf>
    <xf numFmtId="0" fontId="51" fillId="33" borderId="14" xfId="0" applyFont="1" applyFill="1" applyBorder="1" applyAlignment="1" applyProtection="1">
      <alignment horizontal="right" vertical="center"/>
      <protection locked="0"/>
    </xf>
    <xf numFmtId="0" fontId="51" fillId="33" borderId="0" xfId="0" applyFont="1" applyFill="1" applyBorder="1" applyAlignment="1" applyProtection="1">
      <alignment horizontal="right" vertical="center"/>
      <protection locked="0"/>
    </xf>
    <xf numFmtId="0" fontId="51" fillId="33" borderId="0" xfId="0" applyFont="1" applyFill="1" applyBorder="1" applyAlignment="1" applyProtection="1">
      <alignment horizontal="left" vertical="center"/>
      <protection locked="0"/>
    </xf>
    <xf numFmtId="0" fontId="51" fillId="33" borderId="15" xfId="0" applyFont="1" applyFill="1" applyBorder="1" applyAlignment="1" applyProtection="1">
      <alignment horizontal="right"/>
      <protection locked="0"/>
    </xf>
    <xf numFmtId="9" fontId="51" fillId="33" borderId="31" xfId="0" applyNumberFormat="1" applyFont="1" applyFill="1" applyBorder="1" applyAlignment="1" applyProtection="1">
      <alignment horizontal="right" vertical="center"/>
      <protection locked="0"/>
    </xf>
    <xf numFmtId="9" fontId="51" fillId="33" borderId="0" xfId="0" applyNumberFormat="1" applyFont="1" applyFill="1" applyBorder="1" applyAlignment="1" applyProtection="1">
      <alignment horizontal="right" vertical="center"/>
      <protection locked="0"/>
    </xf>
    <xf numFmtId="9" fontId="51" fillId="33" borderId="19" xfId="0" applyNumberFormat="1" applyFont="1" applyFill="1" applyBorder="1" applyAlignment="1" applyProtection="1">
      <alignment horizontal="center" vertical="center"/>
      <protection locked="0"/>
    </xf>
    <xf numFmtId="1" fontId="51" fillId="33" borderId="32" xfId="0" applyNumberFormat="1" applyFont="1" applyFill="1" applyBorder="1" applyAlignment="1" applyProtection="1">
      <alignment horizontal="center"/>
      <protection/>
    </xf>
    <xf numFmtId="0" fontId="51" fillId="33" borderId="15" xfId="0" applyFont="1" applyFill="1" applyBorder="1" applyAlignment="1" applyProtection="1">
      <alignment/>
      <protection locked="0"/>
    </xf>
    <xf numFmtId="0" fontId="51" fillId="33" borderId="31" xfId="0" applyFont="1" applyFill="1" applyBorder="1" applyAlignment="1" applyProtection="1">
      <alignment horizontal="right" vertical="center"/>
      <protection locked="0"/>
    </xf>
    <xf numFmtId="0" fontId="51" fillId="33" borderId="19" xfId="0" applyFont="1" applyFill="1" applyBorder="1" applyAlignment="1" applyProtection="1">
      <alignment horizontal="right"/>
      <protection locked="0"/>
    </xf>
    <xf numFmtId="0" fontId="51" fillId="33" borderId="25" xfId="0" applyFont="1" applyFill="1" applyBorder="1" applyAlignment="1" applyProtection="1">
      <alignment/>
      <protection locked="0"/>
    </xf>
    <xf numFmtId="0" fontId="51" fillId="33" borderId="33" xfId="0" applyFont="1" applyFill="1" applyBorder="1" applyAlignment="1" applyProtection="1">
      <alignment horizontal="right" vertical="center"/>
      <protection locked="0"/>
    </xf>
    <xf numFmtId="0" fontId="51" fillId="33" borderId="23" xfId="0" applyFont="1" applyFill="1" applyBorder="1" applyAlignment="1" applyProtection="1">
      <alignment horizontal="right" vertical="center"/>
      <protection locked="0"/>
    </xf>
    <xf numFmtId="0" fontId="51" fillId="33" borderId="34" xfId="0" applyFont="1" applyFill="1" applyBorder="1" applyAlignment="1" applyProtection="1">
      <alignment horizontal="right"/>
      <protection locked="0"/>
    </xf>
    <xf numFmtId="1" fontId="51" fillId="33" borderId="35" xfId="0" applyNumberFormat="1" applyFont="1" applyFill="1" applyBorder="1" applyAlignment="1" applyProtection="1">
      <alignment horizontal="center"/>
      <protection/>
    </xf>
    <xf numFmtId="173" fontId="54" fillId="0" borderId="13" xfId="45" applyNumberFormat="1" applyFont="1" applyFill="1" applyBorder="1" applyAlignment="1" applyProtection="1">
      <alignment horizontal="center" vertical="center"/>
      <protection locked="0"/>
    </xf>
    <xf numFmtId="174" fontId="51" fillId="33" borderId="26" xfId="0" applyNumberFormat="1" applyFont="1" applyFill="1" applyBorder="1" applyAlignment="1" applyProtection="1">
      <alignment horizontal="center"/>
      <protection locked="0"/>
    </xf>
    <xf numFmtId="174" fontId="51" fillId="33" borderId="12" xfId="0" applyNumberFormat="1" applyFont="1" applyFill="1" applyBorder="1" applyAlignment="1" applyProtection="1">
      <alignment horizontal="center"/>
      <protection/>
    </xf>
    <xf numFmtId="174" fontId="51" fillId="33" borderId="30" xfId="0" applyNumberFormat="1" applyFont="1" applyFill="1" applyBorder="1" applyAlignment="1" applyProtection="1">
      <alignment horizontal="center"/>
      <protection locked="0"/>
    </xf>
    <xf numFmtId="174" fontId="51" fillId="33" borderId="15" xfId="0" applyNumberFormat="1" applyFont="1" applyFill="1" applyBorder="1" applyAlignment="1" applyProtection="1">
      <alignment horizontal="center"/>
      <protection/>
    </xf>
    <xf numFmtId="174" fontId="51" fillId="33" borderId="36" xfId="0" applyNumberFormat="1" applyFont="1" applyFill="1" applyBorder="1" applyAlignment="1" applyProtection="1">
      <alignment horizontal="center"/>
      <protection locked="0"/>
    </xf>
    <xf numFmtId="174" fontId="51" fillId="33" borderId="25" xfId="0" applyNumberFormat="1" applyFont="1" applyFill="1" applyBorder="1" applyAlignment="1" applyProtection="1">
      <alignment horizontal="center"/>
      <protection/>
    </xf>
    <xf numFmtId="0" fontId="52" fillId="0" borderId="0" xfId="0" applyFont="1" applyAlignment="1" applyProtection="1">
      <alignment horizontal="left"/>
      <protection locked="0"/>
    </xf>
    <xf numFmtId="0" fontId="52" fillId="33" borderId="11" xfId="0" applyFont="1" applyFill="1" applyBorder="1" applyAlignment="1" applyProtection="1">
      <alignment/>
      <protection locked="0"/>
    </xf>
    <xf numFmtId="0" fontId="52" fillId="33" borderId="11" xfId="0" applyFont="1" applyFill="1" applyBorder="1" applyAlignment="1" applyProtection="1">
      <alignment horizontal="center"/>
      <protection locked="0"/>
    </xf>
    <xf numFmtId="174" fontId="52" fillId="33" borderId="12" xfId="0" applyNumberFormat="1" applyFont="1" applyFill="1" applyBorder="1" applyAlignment="1" applyProtection="1">
      <alignment horizontal="left"/>
      <protection/>
    </xf>
    <xf numFmtId="0" fontId="52" fillId="33" borderId="0" xfId="0" applyFont="1" applyFill="1" applyBorder="1" applyAlignment="1" applyProtection="1">
      <alignment horizontal="left"/>
      <protection locked="0"/>
    </xf>
    <xf numFmtId="0" fontId="52" fillId="33" borderId="0" xfId="0" applyFont="1" applyFill="1" applyBorder="1" applyAlignment="1" applyProtection="1">
      <alignment horizontal="left"/>
      <protection/>
    </xf>
    <xf numFmtId="174" fontId="52" fillId="0" borderId="0" xfId="0" applyNumberFormat="1" applyFont="1" applyFill="1" applyBorder="1" applyAlignment="1" applyProtection="1">
      <alignment/>
      <protection/>
    </xf>
    <xf numFmtId="0" fontId="52" fillId="33" borderId="15" xfId="45" applyFont="1" applyFill="1" applyBorder="1" applyAlignment="1" applyProtection="1">
      <alignment horizontal="left"/>
      <protection/>
    </xf>
    <xf numFmtId="174" fontId="52" fillId="33" borderId="15" xfId="0" applyNumberFormat="1" applyFont="1" applyFill="1" applyBorder="1" applyAlignment="1" applyProtection="1">
      <alignment horizontal="left"/>
      <protection/>
    </xf>
    <xf numFmtId="0" fontId="51" fillId="33" borderId="14" xfId="0" applyFont="1" applyFill="1" applyBorder="1" applyAlignment="1" applyProtection="1">
      <alignment/>
      <protection locked="0"/>
    </xf>
    <xf numFmtId="0" fontId="51" fillId="33" borderId="0" xfId="0" applyFont="1" applyFill="1" applyBorder="1" applyAlignment="1" applyProtection="1">
      <alignment/>
      <protection locked="0"/>
    </xf>
    <xf numFmtId="0" fontId="51" fillId="33" borderId="15" xfId="0" applyFont="1" applyFill="1" applyBorder="1" applyAlignment="1" applyProtection="1">
      <alignment/>
      <protection locked="0"/>
    </xf>
    <xf numFmtId="0" fontId="51" fillId="33" borderId="30" xfId="0" applyFont="1" applyFill="1" applyBorder="1" applyAlignment="1" applyProtection="1">
      <alignment/>
      <protection locked="0"/>
    </xf>
    <xf numFmtId="0" fontId="51" fillId="33" borderId="10" xfId="0" applyNumberFormat="1" applyFont="1" applyFill="1" applyBorder="1" applyAlignment="1" applyProtection="1">
      <alignment horizontal="center"/>
      <protection locked="0"/>
    </xf>
    <xf numFmtId="0" fontId="27" fillId="33" borderId="14" xfId="0" applyNumberFormat="1" applyFont="1" applyFill="1" applyBorder="1" applyAlignment="1" applyProtection="1">
      <alignment horizontal="center"/>
      <protection locked="0"/>
    </xf>
    <xf numFmtId="0" fontId="51" fillId="33" borderId="14" xfId="0" applyNumberFormat="1" applyFont="1" applyFill="1" applyBorder="1" applyAlignment="1" applyProtection="1">
      <alignment horizontal="center"/>
      <protection locked="0"/>
    </xf>
    <xf numFmtId="0" fontId="55" fillId="33" borderId="14" xfId="0" applyNumberFormat="1" applyFont="1" applyFill="1" applyBorder="1" applyAlignment="1" applyProtection="1">
      <alignment horizontal="center"/>
      <protection locked="0"/>
    </xf>
    <xf numFmtId="0" fontId="52" fillId="33" borderId="0" xfId="0" applyFont="1" applyFill="1" applyBorder="1" applyAlignment="1" applyProtection="1">
      <alignment/>
      <protection locked="0"/>
    </xf>
    <xf numFmtId="0" fontId="53" fillId="33" borderId="24" xfId="0" applyFont="1" applyFill="1" applyBorder="1" applyAlignment="1" applyProtection="1">
      <alignment/>
      <protection locked="0"/>
    </xf>
    <xf numFmtId="0" fontId="51" fillId="33" borderId="11" xfId="0" applyFont="1" applyFill="1" applyBorder="1" applyAlignment="1" applyProtection="1">
      <alignment horizontal="center"/>
      <protection locked="0"/>
    </xf>
    <xf numFmtId="0" fontId="51" fillId="33" borderId="0" xfId="0" applyFont="1" applyFill="1" applyBorder="1" applyAlignment="1" applyProtection="1">
      <alignment horizontal="center"/>
      <protection locked="0"/>
    </xf>
    <xf numFmtId="0" fontId="53" fillId="33" borderId="0" xfId="0" applyFont="1" applyFill="1" applyBorder="1" applyAlignment="1" applyProtection="1">
      <alignment horizontal="center"/>
      <protection locked="0"/>
    </xf>
    <xf numFmtId="0" fontId="53" fillId="33" borderId="36" xfId="0" applyFont="1" applyFill="1" applyBorder="1" applyAlignment="1" applyProtection="1">
      <alignment/>
      <protection locked="0"/>
    </xf>
    <xf numFmtId="0" fontId="51" fillId="33" borderId="14" xfId="0" applyFont="1" applyFill="1" applyBorder="1" applyAlignment="1" applyProtection="1">
      <alignment horizontal="left"/>
      <protection locked="0"/>
    </xf>
    <xf numFmtId="0" fontId="51" fillId="0" borderId="0" xfId="0" applyFont="1" applyBorder="1" applyAlignment="1" applyProtection="1">
      <alignment/>
      <protection locked="0"/>
    </xf>
    <xf numFmtId="0" fontId="51" fillId="0" borderId="15" xfId="0" applyFont="1" applyBorder="1" applyAlignment="1" applyProtection="1">
      <alignment/>
      <protection locked="0"/>
    </xf>
    <xf numFmtId="0" fontId="51" fillId="33" borderId="0" xfId="0" applyFont="1" applyFill="1" applyBorder="1" applyAlignment="1" applyProtection="1">
      <alignment/>
      <protection locked="0"/>
    </xf>
    <xf numFmtId="0" fontId="51" fillId="33" borderId="15" xfId="0" applyFont="1" applyFill="1" applyBorder="1" applyAlignment="1" applyProtection="1">
      <alignment/>
      <protection locked="0"/>
    </xf>
    <xf numFmtId="0" fontId="51" fillId="0" borderId="10" xfId="0" applyFont="1" applyBorder="1" applyAlignment="1" applyProtection="1">
      <alignment horizontal="center"/>
      <protection locked="0"/>
    </xf>
    <xf numFmtId="0" fontId="51" fillId="0" borderId="11" xfId="0" applyFont="1" applyBorder="1" applyAlignment="1" applyProtection="1">
      <alignment/>
      <protection locked="0"/>
    </xf>
    <xf numFmtId="0" fontId="51" fillId="0" borderId="12" xfId="0" applyFont="1" applyBorder="1" applyAlignment="1" applyProtection="1">
      <alignment/>
      <protection locked="0"/>
    </xf>
    <xf numFmtId="0" fontId="51" fillId="33" borderId="10" xfId="0" applyFont="1" applyFill="1" applyBorder="1" applyAlignment="1" applyProtection="1">
      <alignment horizontal="left"/>
      <protection locked="0"/>
    </xf>
    <xf numFmtId="0" fontId="51" fillId="33" borderId="0" xfId="0" applyFont="1" applyFill="1" applyBorder="1" applyAlignment="1" applyProtection="1">
      <alignment horizontal="left"/>
      <protection locked="0"/>
    </xf>
    <xf numFmtId="174" fontId="52" fillId="33" borderId="0" xfId="0" applyNumberFormat="1" applyFont="1" applyFill="1" applyBorder="1" applyAlignment="1" applyProtection="1">
      <alignment horizontal="left"/>
      <protection/>
    </xf>
    <xf numFmtId="174" fontId="52" fillId="33" borderId="15" xfId="0" applyNumberFormat="1" applyFont="1" applyFill="1" applyBorder="1" applyAlignment="1" applyProtection="1">
      <alignment horizontal="left"/>
      <protection/>
    </xf>
    <xf numFmtId="0" fontId="51" fillId="33" borderId="26" xfId="0" applyFont="1" applyFill="1" applyBorder="1" applyAlignment="1" applyProtection="1">
      <alignment horizontal="center"/>
      <protection locked="0"/>
    </xf>
    <xf numFmtId="0" fontId="51" fillId="33" borderId="30" xfId="0" applyFont="1" applyFill="1" applyBorder="1" applyAlignment="1" applyProtection="1">
      <alignment horizontal="center"/>
      <protection locked="0"/>
    </xf>
    <xf numFmtId="1" fontId="50" fillId="0" borderId="0" xfId="0" applyNumberFormat="1" applyFont="1" applyAlignment="1" applyProtection="1">
      <alignment/>
      <protection locked="0"/>
    </xf>
    <xf numFmtId="0" fontId="51" fillId="0" borderId="11" xfId="0" applyFont="1" applyBorder="1" applyAlignment="1" applyProtection="1">
      <alignment horizontal="center"/>
      <protection locked="0"/>
    </xf>
    <xf numFmtId="0" fontId="51" fillId="0" borderId="13" xfId="0" applyFont="1" applyBorder="1" applyAlignment="1" applyProtection="1">
      <alignment horizontal="center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40"/>
  <sheetViews>
    <sheetView tabSelected="1" zoomScalePageLayoutView="0" workbookViewId="0" topLeftCell="A3">
      <selection activeCell="H12" sqref="H12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76">
        <v>2515</v>
      </c>
      <c r="K2" s="7"/>
      <c r="L2" s="7"/>
    </row>
    <row r="3" spans="2:12" ht="7.5" customHeight="1" thickBot="1">
      <c r="B3" s="14"/>
      <c r="C3" s="15"/>
      <c r="D3" s="33"/>
      <c r="E3" s="15"/>
      <c r="F3" s="16"/>
      <c r="G3" s="17"/>
      <c r="H3" s="17"/>
      <c r="I3" s="18"/>
      <c r="J3" s="19"/>
      <c r="K3" s="7"/>
      <c r="L3" s="7"/>
    </row>
    <row r="4" spans="2:11" ht="15">
      <c r="B4" s="36" t="s">
        <v>6</v>
      </c>
      <c r="C4" s="37"/>
      <c r="D4" s="83" t="s">
        <v>374</v>
      </c>
      <c r="E4" s="37" t="s">
        <v>12</v>
      </c>
      <c r="F4" s="84"/>
      <c r="G4" s="84"/>
      <c r="H4" s="85"/>
      <c r="I4" s="37" t="s">
        <v>9</v>
      </c>
      <c r="J4" s="86" t="str">
        <f>VLOOKUP(D4,CLIENTES,10,FALSE)</f>
        <v>2-328 9900</v>
      </c>
      <c r="K4" s="20"/>
    </row>
    <row r="5" spans="2:11" ht="15">
      <c r="B5" s="38"/>
      <c r="C5" s="39"/>
      <c r="D5" s="87"/>
      <c r="E5" s="116" t="str">
        <f>VLOOKUP(D4,CLIENTES,4,FALSE)</f>
        <v>Puerto Montt 3235</v>
      </c>
      <c r="F5" s="116"/>
      <c r="G5" s="116"/>
      <c r="H5" s="116"/>
      <c r="I5" s="116"/>
      <c r="J5" s="117"/>
      <c r="K5" s="20"/>
    </row>
    <row r="6" spans="2:10" ht="17.25" customHeight="1">
      <c r="B6" s="38" t="s">
        <v>27</v>
      </c>
      <c r="C6" s="39"/>
      <c r="D6" s="88" t="str">
        <f>VLOOKUP(D4,CLIENTES,2,FALSE)</f>
        <v>PAREXCHILE LTDA</v>
      </c>
      <c r="E6" s="39" t="s">
        <v>7</v>
      </c>
      <c r="F6" s="116" t="str">
        <f>VLOOKUP(D4,CLIENTES,5,FALSE)</f>
        <v>RENCA</v>
      </c>
      <c r="G6" s="116"/>
      <c r="H6" s="116"/>
      <c r="I6" s="89" t="str">
        <f>VLOOKUP(D4,CLIENTES,11,FALSE)</f>
        <v>quenet.gomero@parexchile.cl</v>
      </c>
      <c r="J6" s="90"/>
    </row>
    <row r="7" spans="2:10" ht="15">
      <c r="B7" s="38" t="s">
        <v>25</v>
      </c>
      <c r="C7" s="39"/>
      <c r="D7" s="88" t="str">
        <f>VLOOKUP(D4,CLIENTES,3,FALSE)</f>
        <v>CEMENTO</v>
      </c>
      <c r="E7" s="39" t="s">
        <v>8</v>
      </c>
      <c r="F7" s="116" t="str">
        <f>VLOOKUP(D4,CLIENTES,6,FALSE)</f>
        <v>STGO</v>
      </c>
      <c r="G7" s="116"/>
      <c r="H7" s="116"/>
      <c r="I7" s="39" t="s">
        <v>26</v>
      </c>
      <c r="J7" s="91" t="str">
        <f>VLOOKUP(D4,CLIENTES,8,FALSE)</f>
        <v>Quenet Gomero</v>
      </c>
    </row>
    <row r="8" spans="2:12" ht="15.75" thickBot="1">
      <c r="B8" s="106" t="s">
        <v>28</v>
      </c>
      <c r="C8" s="115"/>
      <c r="D8" s="88">
        <f>VLOOKUP(D4,CLIENTES,7,FALSE)</f>
        <v>0</v>
      </c>
      <c r="E8" s="39" t="s">
        <v>11</v>
      </c>
      <c r="F8" s="116">
        <f>VLOOKUP(D4,CLIENTES,12,FALSE)</f>
        <v>0</v>
      </c>
      <c r="G8" s="116"/>
      <c r="H8" s="116"/>
      <c r="I8" s="39" t="s">
        <v>14</v>
      </c>
      <c r="J8" s="40">
        <f ca="1">TODAY()</f>
        <v>42109</v>
      </c>
      <c r="K8" s="20"/>
      <c r="L8" s="20"/>
    </row>
    <row r="9" spans="2:18" ht="16.5" thickBot="1" thickTop="1">
      <c r="B9" s="41"/>
      <c r="C9" s="42"/>
      <c r="D9" s="43"/>
      <c r="E9" s="42"/>
      <c r="F9" s="43"/>
      <c r="G9" s="43"/>
      <c r="H9" s="43"/>
      <c r="I9" s="42"/>
      <c r="J9" s="44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45" t="s">
        <v>1</v>
      </c>
      <c r="C10" s="111" t="s">
        <v>24</v>
      </c>
      <c r="D10" s="112"/>
      <c r="E10" s="113"/>
      <c r="F10" s="46" t="s">
        <v>0</v>
      </c>
      <c r="G10" s="47" t="s">
        <v>23</v>
      </c>
      <c r="H10" s="122" t="s">
        <v>15</v>
      </c>
      <c r="I10" s="121" t="s">
        <v>13</v>
      </c>
      <c r="J10" s="48" t="s">
        <v>2</v>
      </c>
      <c r="K10" s="24" t="s">
        <v>18</v>
      </c>
      <c r="L10" s="25"/>
      <c r="M10" s="25"/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96">
        <v>1</v>
      </c>
      <c r="C11" s="114" t="s">
        <v>586</v>
      </c>
      <c r="D11" s="112"/>
      <c r="E11" s="113"/>
      <c r="F11" s="102">
        <v>5</v>
      </c>
      <c r="G11" s="118" t="s">
        <v>23</v>
      </c>
      <c r="H11" s="80">
        <v>1855</v>
      </c>
      <c r="I11" s="77"/>
      <c r="J11" s="78">
        <f aca="true" t="shared" si="0" ref="J11:J28">F11*H11*(1-I11/100)</f>
        <v>9275</v>
      </c>
      <c r="K11" s="28">
        <v>1</v>
      </c>
      <c r="L11" s="29">
        <v>1816</v>
      </c>
      <c r="M11" s="29">
        <f>+L11*(1-0.38)</f>
        <v>1125.92</v>
      </c>
      <c r="N11" s="29"/>
      <c r="O11" s="29"/>
      <c r="P11" s="30">
        <v>1.5</v>
      </c>
      <c r="Q11" s="31">
        <f>+M11</f>
        <v>1125.92</v>
      </c>
      <c r="R11" s="34">
        <f>Q11*P11</f>
        <v>1688.88</v>
      </c>
    </row>
    <row r="12" spans="2:18" ht="15">
      <c r="B12" s="97">
        <v>2</v>
      </c>
      <c r="C12" s="106" t="s">
        <v>587</v>
      </c>
      <c r="D12" s="107"/>
      <c r="E12" s="108"/>
      <c r="F12" s="103">
        <v>10</v>
      </c>
      <c r="G12" s="119" t="s">
        <v>23</v>
      </c>
      <c r="H12" s="80">
        <f>+R12</f>
        <v>593.88</v>
      </c>
      <c r="I12" s="79"/>
      <c r="J12" s="80">
        <f t="shared" si="0"/>
        <v>5938.8</v>
      </c>
      <c r="K12" s="28">
        <v>2</v>
      </c>
      <c r="L12" s="120">
        <v>395.92</v>
      </c>
      <c r="M12" s="29"/>
      <c r="N12" s="29"/>
      <c r="O12" s="29"/>
      <c r="P12" s="30">
        <v>1.5</v>
      </c>
      <c r="Q12" s="31">
        <f aca="true" t="shared" si="1" ref="Q12:Q22">+L12</f>
        <v>395.92</v>
      </c>
      <c r="R12" s="34">
        <f aca="true" t="shared" si="2" ref="R12:R28">Q12*P12</f>
        <v>593.88</v>
      </c>
    </row>
    <row r="13" spans="2:18" ht="15">
      <c r="B13" s="97">
        <v>3</v>
      </c>
      <c r="C13" s="106" t="s">
        <v>588</v>
      </c>
      <c r="D13" s="107"/>
      <c r="E13" s="108"/>
      <c r="F13" s="103">
        <v>2</v>
      </c>
      <c r="G13" s="119" t="s">
        <v>23</v>
      </c>
      <c r="H13" s="80">
        <f aca="true" t="shared" si="3" ref="H13:H18">+R13</f>
        <v>306.93</v>
      </c>
      <c r="I13" s="79"/>
      <c r="J13" s="80">
        <f t="shared" si="0"/>
        <v>613.86</v>
      </c>
      <c r="K13" s="28">
        <v>3</v>
      </c>
      <c r="L13" s="120">
        <v>204.62</v>
      </c>
      <c r="M13" s="29"/>
      <c r="N13" s="29"/>
      <c r="O13" s="29"/>
      <c r="P13" s="30">
        <v>1.5</v>
      </c>
      <c r="Q13" s="31">
        <f t="shared" si="1"/>
        <v>204.62</v>
      </c>
      <c r="R13" s="34">
        <f t="shared" si="2"/>
        <v>306.93</v>
      </c>
    </row>
    <row r="14" spans="2:18" ht="15">
      <c r="B14" s="97">
        <v>4</v>
      </c>
      <c r="C14" s="106" t="s">
        <v>589</v>
      </c>
      <c r="D14" s="107"/>
      <c r="E14" s="108"/>
      <c r="F14" s="103">
        <v>4</v>
      </c>
      <c r="G14" s="119" t="s">
        <v>23</v>
      </c>
      <c r="H14" s="80">
        <f t="shared" si="3"/>
        <v>732.645</v>
      </c>
      <c r="I14" s="79"/>
      <c r="J14" s="80">
        <f t="shared" si="0"/>
        <v>2930.58</v>
      </c>
      <c r="K14" s="28">
        <v>4</v>
      </c>
      <c r="L14" s="120">
        <v>488.43</v>
      </c>
      <c r="M14" s="29"/>
      <c r="N14" s="29"/>
      <c r="O14" s="29"/>
      <c r="P14" s="30">
        <v>1.5</v>
      </c>
      <c r="Q14" s="31">
        <f t="shared" si="1"/>
        <v>488.43</v>
      </c>
      <c r="R14" s="34">
        <f t="shared" si="2"/>
        <v>732.645</v>
      </c>
    </row>
    <row r="15" spans="2:18" ht="15">
      <c r="B15" s="97">
        <v>5</v>
      </c>
      <c r="C15" s="106" t="s">
        <v>590</v>
      </c>
      <c r="D15" s="109"/>
      <c r="E15" s="110"/>
      <c r="F15" s="103">
        <v>4</v>
      </c>
      <c r="G15" s="119" t="s">
        <v>23</v>
      </c>
      <c r="H15" s="80">
        <f t="shared" si="3"/>
        <v>751.47</v>
      </c>
      <c r="I15" s="79"/>
      <c r="J15" s="80">
        <f t="shared" si="0"/>
        <v>3005.88</v>
      </c>
      <c r="K15" s="28">
        <v>5</v>
      </c>
      <c r="L15" s="120">
        <v>500.98</v>
      </c>
      <c r="M15" s="29"/>
      <c r="N15" s="29"/>
      <c r="O15" s="29"/>
      <c r="P15" s="30">
        <v>1.5</v>
      </c>
      <c r="Q15" s="31">
        <f t="shared" si="1"/>
        <v>500.98</v>
      </c>
      <c r="R15" s="34">
        <f t="shared" si="2"/>
        <v>751.47</v>
      </c>
    </row>
    <row r="16" spans="2:18" ht="15">
      <c r="B16" s="97">
        <v>6</v>
      </c>
      <c r="C16" s="106" t="s">
        <v>591</v>
      </c>
      <c r="D16" s="107"/>
      <c r="E16" s="108"/>
      <c r="F16" s="103">
        <v>4</v>
      </c>
      <c r="G16" s="119" t="s">
        <v>23</v>
      </c>
      <c r="H16" s="80">
        <f t="shared" si="3"/>
        <v>694.425</v>
      </c>
      <c r="I16" s="79"/>
      <c r="J16" s="80">
        <f t="shared" si="0"/>
        <v>2777.7</v>
      </c>
      <c r="K16" s="28">
        <v>6</v>
      </c>
      <c r="L16" s="120">
        <v>462.95</v>
      </c>
      <c r="M16" s="29"/>
      <c r="N16" s="29"/>
      <c r="O16" s="29"/>
      <c r="P16" s="30">
        <v>1.5</v>
      </c>
      <c r="Q16" s="31">
        <f t="shared" si="1"/>
        <v>462.95</v>
      </c>
      <c r="R16" s="34">
        <f t="shared" si="2"/>
        <v>694.425</v>
      </c>
    </row>
    <row r="17" spans="2:18" ht="15">
      <c r="B17" s="98">
        <v>7</v>
      </c>
      <c r="C17" s="106" t="s">
        <v>592</v>
      </c>
      <c r="D17" s="107"/>
      <c r="E17" s="108"/>
      <c r="F17" s="103">
        <v>5</v>
      </c>
      <c r="G17" s="119" t="s">
        <v>23</v>
      </c>
      <c r="H17" s="80">
        <f t="shared" si="3"/>
        <v>859.6500000000001</v>
      </c>
      <c r="I17" s="79"/>
      <c r="J17" s="80">
        <f t="shared" si="0"/>
        <v>4298.25</v>
      </c>
      <c r="K17" s="28">
        <v>7</v>
      </c>
      <c r="L17" s="120">
        <v>573.1</v>
      </c>
      <c r="M17" s="29"/>
      <c r="N17" s="29"/>
      <c r="O17" s="29"/>
      <c r="P17" s="30">
        <v>1.5</v>
      </c>
      <c r="Q17" s="31">
        <f t="shared" si="1"/>
        <v>573.1</v>
      </c>
      <c r="R17" s="34">
        <f t="shared" si="2"/>
        <v>859.6500000000001</v>
      </c>
    </row>
    <row r="18" spans="2:18" ht="15">
      <c r="B18" s="97">
        <v>8</v>
      </c>
      <c r="C18" s="106" t="s">
        <v>593</v>
      </c>
      <c r="D18" s="107"/>
      <c r="E18" s="108"/>
      <c r="F18" s="103">
        <v>5</v>
      </c>
      <c r="G18" s="119" t="s">
        <v>23</v>
      </c>
      <c r="H18" s="80">
        <f t="shared" si="3"/>
        <v>770.28</v>
      </c>
      <c r="I18" s="79"/>
      <c r="J18" s="80">
        <f t="shared" si="0"/>
        <v>3851.3999999999996</v>
      </c>
      <c r="K18" s="28">
        <v>8</v>
      </c>
      <c r="L18" s="120">
        <v>513.52</v>
      </c>
      <c r="M18" s="29"/>
      <c r="N18" s="29"/>
      <c r="O18" s="29"/>
      <c r="P18" s="30">
        <v>1.5</v>
      </c>
      <c r="Q18" s="31">
        <f t="shared" si="1"/>
        <v>513.52</v>
      </c>
      <c r="R18" s="34">
        <f t="shared" si="2"/>
        <v>770.28</v>
      </c>
    </row>
    <row r="19" spans="2:18" ht="15">
      <c r="B19" s="97"/>
      <c r="C19" s="106"/>
      <c r="D19" s="107"/>
      <c r="E19" s="108"/>
      <c r="F19" s="103"/>
      <c r="G19" s="95"/>
      <c r="H19" s="80"/>
      <c r="I19" s="79"/>
      <c r="J19" s="80"/>
      <c r="K19" s="28">
        <v>9</v>
      </c>
      <c r="L19" s="29"/>
      <c r="M19" s="29"/>
      <c r="N19" s="29"/>
      <c r="O19" s="29"/>
      <c r="P19" s="30">
        <v>1.5</v>
      </c>
      <c r="Q19" s="31">
        <f t="shared" si="1"/>
        <v>0</v>
      </c>
      <c r="R19" s="34">
        <f t="shared" si="2"/>
        <v>0</v>
      </c>
    </row>
    <row r="20" spans="2:18" ht="15">
      <c r="B20" s="97"/>
      <c r="C20" s="106"/>
      <c r="D20" s="107"/>
      <c r="E20" s="108"/>
      <c r="F20" s="103"/>
      <c r="G20" s="95"/>
      <c r="H20" s="80"/>
      <c r="I20" s="79"/>
      <c r="J20" s="80"/>
      <c r="K20" s="28">
        <v>10</v>
      </c>
      <c r="L20" s="29"/>
      <c r="M20" s="29"/>
      <c r="N20" s="29"/>
      <c r="O20" s="29"/>
      <c r="P20" s="30">
        <v>1.5</v>
      </c>
      <c r="Q20" s="31">
        <f t="shared" si="1"/>
        <v>0</v>
      </c>
      <c r="R20" s="34">
        <f t="shared" si="2"/>
        <v>0</v>
      </c>
    </row>
    <row r="21" spans="2:18" ht="15">
      <c r="B21" s="97"/>
      <c r="C21" s="106"/>
      <c r="D21" s="107"/>
      <c r="E21" s="108"/>
      <c r="F21" s="103"/>
      <c r="G21" s="95"/>
      <c r="H21" s="80"/>
      <c r="I21" s="79"/>
      <c r="J21" s="80"/>
      <c r="K21" s="28">
        <v>11</v>
      </c>
      <c r="L21" s="29"/>
      <c r="M21" s="29"/>
      <c r="N21" s="29"/>
      <c r="O21" s="29"/>
      <c r="P21" s="30">
        <v>1.5</v>
      </c>
      <c r="Q21" s="31">
        <f t="shared" si="1"/>
        <v>0</v>
      </c>
      <c r="R21" s="34">
        <f t="shared" si="2"/>
        <v>0</v>
      </c>
    </row>
    <row r="22" spans="2:18" ht="15">
      <c r="B22" s="97"/>
      <c r="C22" s="106"/>
      <c r="D22" s="107"/>
      <c r="E22" s="108"/>
      <c r="F22" s="103"/>
      <c r="G22" s="95"/>
      <c r="H22" s="80"/>
      <c r="I22" s="79"/>
      <c r="J22" s="80"/>
      <c r="K22" s="28">
        <v>12</v>
      </c>
      <c r="L22" s="29"/>
      <c r="M22" s="29"/>
      <c r="N22" s="29"/>
      <c r="O22" s="29"/>
      <c r="P22" s="30">
        <v>1.5</v>
      </c>
      <c r="Q22" s="31">
        <f t="shared" si="1"/>
        <v>0</v>
      </c>
      <c r="R22" s="34">
        <f t="shared" si="2"/>
        <v>0</v>
      </c>
    </row>
    <row r="23" spans="2:18" ht="15">
      <c r="B23" s="97"/>
      <c r="C23" s="92"/>
      <c r="D23" s="93"/>
      <c r="E23" s="94"/>
      <c r="F23" s="103"/>
      <c r="G23" s="95"/>
      <c r="H23" s="80"/>
      <c r="I23" s="79"/>
      <c r="J23" s="80"/>
      <c r="K23" s="28">
        <v>13</v>
      </c>
      <c r="L23" s="29"/>
      <c r="M23" s="29"/>
      <c r="N23" s="29"/>
      <c r="O23" s="29"/>
      <c r="P23" s="30">
        <v>1.5</v>
      </c>
      <c r="Q23" s="31">
        <f>+L23</f>
        <v>0</v>
      </c>
      <c r="R23" s="34">
        <f t="shared" si="2"/>
        <v>0</v>
      </c>
    </row>
    <row r="24" spans="2:18" ht="15">
      <c r="B24" s="99"/>
      <c r="C24" s="92"/>
      <c r="D24" s="93"/>
      <c r="E24" s="94"/>
      <c r="F24" s="103"/>
      <c r="G24" s="95"/>
      <c r="H24" s="80"/>
      <c r="I24" s="79"/>
      <c r="J24" s="80"/>
      <c r="K24" s="28">
        <v>14</v>
      </c>
      <c r="L24" s="29"/>
      <c r="M24" s="29"/>
      <c r="N24" s="29"/>
      <c r="O24" s="29"/>
      <c r="P24" s="30">
        <v>1.5</v>
      </c>
      <c r="Q24" s="31">
        <f>+M24</f>
        <v>0</v>
      </c>
      <c r="R24" s="34">
        <f t="shared" si="2"/>
        <v>0</v>
      </c>
    </row>
    <row r="25" spans="2:18" ht="15">
      <c r="B25" s="99"/>
      <c r="C25" s="92"/>
      <c r="D25" s="93"/>
      <c r="E25" s="94"/>
      <c r="F25" s="103"/>
      <c r="G25" s="95"/>
      <c r="H25" s="80"/>
      <c r="I25" s="79"/>
      <c r="J25" s="80"/>
      <c r="K25" s="28">
        <v>15</v>
      </c>
      <c r="L25" s="29"/>
      <c r="M25" s="29"/>
      <c r="N25" s="29"/>
      <c r="O25" s="29"/>
      <c r="P25" s="30">
        <v>1.5</v>
      </c>
      <c r="Q25" s="31">
        <f>+M25</f>
        <v>0</v>
      </c>
      <c r="R25" s="34">
        <f t="shared" si="2"/>
        <v>0</v>
      </c>
    </row>
    <row r="26" spans="2:18" ht="15">
      <c r="B26" s="99"/>
      <c r="C26" s="49"/>
      <c r="D26" s="50"/>
      <c r="E26" s="51"/>
      <c r="F26" s="104"/>
      <c r="G26" s="52"/>
      <c r="H26" s="80"/>
      <c r="I26" s="79"/>
      <c r="J26" s="80"/>
      <c r="K26" s="28">
        <v>16</v>
      </c>
      <c r="L26" s="29"/>
      <c r="M26" s="29"/>
      <c r="N26" s="29"/>
      <c r="O26" s="29"/>
      <c r="P26" s="30">
        <v>1.6</v>
      </c>
      <c r="Q26" s="31"/>
      <c r="R26" s="34">
        <f t="shared" si="2"/>
        <v>0</v>
      </c>
    </row>
    <row r="27" spans="2:18" ht="15">
      <c r="B27" s="99"/>
      <c r="C27" s="49"/>
      <c r="D27" s="50"/>
      <c r="E27" s="51"/>
      <c r="F27" s="104"/>
      <c r="G27" s="52"/>
      <c r="H27" s="80"/>
      <c r="I27" s="79"/>
      <c r="J27" s="80"/>
      <c r="K27" s="28">
        <v>17</v>
      </c>
      <c r="L27" s="29"/>
      <c r="M27" s="29"/>
      <c r="N27" s="29"/>
      <c r="O27" s="29"/>
      <c r="P27" s="30">
        <v>1.6</v>
      </c>
      <c r="Q27" s="31"/>
      <c r="R27" s="34">
        <f t="shared" si="2"/>
        <v>0</v>
      </c>
    </row>
    <row r="28" spans="2:18" ht="15.75" thickBot="1">
      <c r="B28" s="99"/>
      <c r="C28" s="101"/>
      <c r="D28" s="53"/>
      <c r="E28" s="54"/>
      <c r="F28" s="104"/>
      <c r="G28" s="105"/>
      <c r="H28" s="82"/>
      <c r="I28" s="81"/>
      <c r="J28" s="82"/>
      <c r="K28" s="28">
        <v>18</v>
      </c>
      <c r="L28" s="29"/>
      <c r="M28" s="29"/>
      <c r="N28" s="29"/>
      <c r="O28" s="29"/>
      <c r="P28" s="30">
        <v>1.6</v>
      </c>
      <c r="Q28" s="32"/>
      <c r="R28" s="34">
        <f t="shared" si="2"/>
        <v>0</v>
      </c>
    </row>
    <row r="29" spans="2:10" ht="15">
      <c r="B29" s="55" t="s">
        <v>17</v>
      </c>
      <c r="C29" s="100"/>
      <c r="D29" s="39"/>
      <c r="E29" s="39"/>
      <c r="F29" s="56"/>
      <c r="G29" s="69" t="s">
        <v>3</v>
      </c>
      <c r="H29" s="57"/>
      <c r="I29" s="58"/>
      <c r="J29" s="59">
        <f>SUM(J11:J28)</f>
        <v>32691.47</v>
      </c>
    </row>
    <row r="30" spans="2:10" ht="15">
      <c r="B30" s="60"/>
      <c r="C30" s="61"/>
      <c r="D30" s="62"/>
      <c r="E30" s="39"/>
      <c r="F30" s="63"/>
      <c r="G30" s="64" t="s">
        <v>13</v>
      </c>
      <c r="H30" s="65"/>
      <c r="I30" s="66"/>
      <c r="J30" s="67">
        <f>J29*I30</f>
        <v>0</v>
      </c>
    </row>
    <row r="31" spans="2:10" ht="15">
      <c r="B31" s="38"/>
      <c r="C31" s="39"/>
      <c r="D31" s="39"/>
      <c r="E31" s="39"/>
      <c r="F31" s="68"/>
      <c r="G31" s="69" t="s">
        <v>4</v>
      </c>
      <c r="H31" s="61"/>
      <c r="I31" s="70"/>
      <c r="J31" s="67">
        <f>J29-J30</f>
        <v>32691.47</v>
      </c>
    </row>
    <row r="32" spans="2:10" ht="15">
      <c r="B32" s="38"/>
      <c r="C32" s="39"/>
      <c r="D32" s="39"/>
      <c r="E32" s="39"/>
      <c r="F32" s="63"/>
      <c r="G32" s="64">
        <v>0.19</v>
      </c>
      <c r="H32" s="65"/>
      <c r="I32" s="66">
        <v>0.19</v>
      </c>
      <c r="J32" s="67">
        <f>J31*I32</f>
        <v>6211.3793000000005</v>
      </c>
    </row>
    <row r="33" spans="2:10" ht="15.75" thickBot="1">
      <c r="B33" s="41"/>
      <c r="C33" s="42"/>
      <c r="D33" s="42"/>
      <c r="E33" s="42"/>
      <c r="F33" s="71"/>
      <c r="G33" s="72" t="s">
        <v>2</v>
      </c>
      <c r="H33" s="73"/>
      <c r="I33" s="74"/>
      <c r="J33" s="75">
        <f>J31+J32</f>
        <v>38902.8493</v>
      </c>
    </row>
    <row r="35" ht="15">
      <c r="N35" s="8" t="s">
        <v>580</v>
      </c>
    </row>
    <row r="36" ht="15">
      <c r="N36" s="8" t="s">
        <v>581</v>
      </c>
    </row>
    <row r="37" ht="15">
      <c r="N37" s="8" t="s">
        <v>582</v>
      </c>
    </row>
    <row r="38" ht="15">
      <c r="N38" s="8" t="s">
        <v>583</v>
      </c>
    </row>
    <row r="39" ht="15">
      <c r="N39" s="8" t="s">
        <v>584</v>
      </c>
    </row>
    <row r="40" ht="15">
      <c r="N40" s="8" t="s">
        <v>585</v>
      </c>
    </row>
  </sheetData>
  <sheetProtection formatCells="0"/>
  <mergeCells count="18">
    <mergeCell ref="C17:E17"/>
    <mergeCell ref="C10:E10"/>
    <mergeCell ref="C11:E11"/>
    <mergeCell ref="B8:C8"/>
    <mergeCell ref="E5:J5"/>
    <mergeCell ref="F6:H6"/>
    <mergeCell ref="F7:H7"/>
    <mergeCell ref="F8:H8"/>
    <mergeCell ref="C18:E18"/>
    <mergeCell ref="C19:E19"/>
    <mergeCell ref="C20:E20"/>
    <mergeCell ref="C21:E21"/>
    <mergeCell ref="C22:E22"/>
    <mergeCell ref="C12:E12"/>
    <mergeCell ref="C13:E13"/>
    <mergeCell ref="C14:E14"/>
    <mergeCell ref="C15:E15"/>
    <mergeCell ref="C16:E16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59" activePane="bottomLeft" state="frozen"/>
      <selection pane="topLeft" activeCell="B1" sqref="B1"/>
      <selection pane="bottomLeft" activeCell="B69" sqref="B69"/>
    </sheetView>
  </sheetViews>
  <sheetFormatPr defaultColWidth="11.421875" defaultRowHeight="15"/>
  <cols>
    <col min="1" max="1" width="5.28125" style="0" bestFit="1" customWidth="1"/>
    <col min="2" max="2" width="12.00390625" style="35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5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5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5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5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5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5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5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5" t="s">
        <v>78</v>
      </c>
      <c r="C8" t="s">
        <v>79</v>
      </c>
      <c r="G8" t="s">
        <v>33</v>
      </c>
    </row>
    <row r="9" spans="1:12" ht="15">
      <c r="A9">
        <v>8</v>
      </c>
      <c r="B9" s="35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5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5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5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5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5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5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5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5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5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5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5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5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5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5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5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5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5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5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5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5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5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5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5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5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5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5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5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5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5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5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5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5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5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5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5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5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5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5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5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5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5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5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5" t="s">
        <v>288</v>
      </c>
      <c r="C52" t="s">
        <v>289</v>
      </c>
      <c r="G52" t="s">
        <v>33</v>
      </c>
    </row>
    <row r="53" spans="1:12" ht="15">
      <c r="A53">
        <v>52</v>
      </c>
      <c r="B53" s="35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5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5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5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5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5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5" t="s">
        <v>324</v>
      </c>
      <c r="C59" t="s">
        <v>325</v>
      </c>
      <c r="G59" t="s">
        <v>33</v>
      </c>
    </row>
    <row r="60" spans="1:12" ht="15">
      <c r="A60">
        <v>59</v>
      </c>
      <c r="B60" s="35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5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5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5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5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5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5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5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5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5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5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5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5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5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5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5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5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5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5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5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5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5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5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5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5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5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5" t="s">
        <v>446</v>
      </c>
      <c r="C86" t="s">
        <v>447</v>
      </c>
      <c r="G86" t="s">
        <v>33</v>
      </c>
    </row>
    <row r="87" spans="1:7" ht="15">
      <c r="A87">
        <v>86</v>
      </c>
      <c r="B87" s="35" t="s">
        <v>448</v>
      </c>
      <c r="C87" t="s">
        <v>449</v>
      </c>
      <c r="G87" t="s">
        <v>33</v>
      </c>
    </row>
    <row r="88" spans="1:13" ht="15">
      <c r="A88">
        <v>87</v>
      </c>
      <c r="B88" s="35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5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5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5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5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5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5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5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5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5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5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5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5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5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5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5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5" t="s">
        <v>530</v>
      </c>
      <c r="C104" t="s">
        <v>531</v>
      </c>
      <c r="G104" t="s">
        <v>33</v>
      </c>
    </row>
    <row r="105" spans="1:13" ht="15">
      <c r="A105">
        <v>104</v>
      </c>
      <c r="B105" s="35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5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ht="15">
      <c r="A107">
        <v>106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 1</cp:lastModifiedBy>
  <cp:lastPrinted>2015-01-13T14:12:29Z</cp:lastPrinted>
  <dcterms:created xsi:type="dcterms:W3CDTF">2013-07-12T05:01:37Z</dcterms:created>
  <dcterms:modified xsi:type="dcterms:W3CDTF">2015-04-15T15:15:53Z</dcterms:modified>
  <cp:category/>
  <cp:version/>
  <cp:contentType/>
  <cp:contentStatus/>
</cp:coreProperties>
</file>