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'COTIZACION'!$B$1:$J$34</definedName>
    <definedName name="_xlnm.Print_Area" localSheetId="2">'Hoja1'!$C$8:$I$29</definedName>
    <definedName name="CLIENTES">'CLIENTES'!$B$2:$M$201</definedName>
    <definedName name="COTIZADO">'COTIZACION'!$K$11:$R$29</definedName>
    <definedName name="VENTAFINAL">'COTIZACION'!$R$12:$R$29</definedName>
    <definedName name="Z_E08BD4BD_63D8_41E6_9AED_1C81DE76C4C8_.wvu.PrintArea" localSheetId="0" hidden="1" comment="PRECIO OFERTADO A CLIENTE">'COTIZACION'!$B$1:$J$34</definedName>
  </definedNames>
  <calcPr fullCalcOnLoad="1"/>
</workbook>
</file>

<file path=xl/sharedStrings.xml><?xml version="1.0" encoding="utf-8"?>
<sst xmlns="http://schemas.openxmlformats.org/spreadsheetml/2006/main" count="815" uniqueCount="588">
  <si>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</si>
  <si>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</si>
  <si>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</si>
  <si>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</si>
  <si>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</si>
  <si>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</si>
  <si>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</si>
  <si>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</si>
  <si>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</si>
  <si>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</si>
  <si>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</si>
  <si>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</si>
  <si>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</si>
  <si>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</si>
  <si>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</si>
  <si>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</si>
  <si>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</si>
  <si>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</si>
  <si>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</si>
  <si>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</si>
  <si>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</si>
  <si>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</si>
  <si>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</si>
  <si>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</si>
  <si>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</si>
  <si>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</si>
  <si>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</si>
  <si>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</si>
  <si>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</si>
  <si>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</si>
  <si>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</si>
  <si>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</si>
  <si>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</si>
  <si>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</si>
  <si>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</si>
  <si>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</si>
  <si>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</si>
  <si>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</si>
  <si>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</si>
  <si>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</si>
  <si>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</si>
  <si>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</si>
  <si>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</si>
  <si>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</si>
  <si>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</si>
  <si>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</si>
  <si>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</si>
  <si>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</si>
  <si>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</si>
  <si>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</si>
  <si>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</si>
  <si>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</si>
  <si>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</si>
  <si>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</si>
  <si>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</si>
  <si>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</si>
  <si>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</si>
  <si>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</si>
  <si>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</si>
  <si>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</si>
  <si>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</si>
  <si>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</si>
  <si>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</si>
  <si>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</si>
  <si>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</si>
  <si>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</si>
  <si>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</si>
  <si>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</si>
  <si>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</si>
  <si>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</si>
  <si>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</si>
  <si>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</si>
  <si>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</si>
  <si>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</si>
  <si>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</si>
  <si>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</si>
  <si>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</si>
  <si>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</si>
  <si>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</si>
  <si>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</si>
  <si>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</si>
  <si>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</si>
  <si>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</si>
  <si>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</si>
  <si>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</si>
  <si>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</si>
  <si>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</si>
  <si>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</si>
  <si>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</si>
  <si>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</si>
  <si>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</si>
  <si>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</si>
  <si>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</si>
  <si>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</si>
  <si>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</si>
  <si>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</si>
  <si>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</si>
  <si>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</si>
  <si>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</si>
  <si>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</si>
  <si>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</si>
  <si>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</si>
  <si>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</si>
  <si>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</si>
  <si>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</si>
  <si>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</si>
  <si>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</si>
  <si>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</si>
  <si>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</si>
  <si>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</si>
  <si>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</si>
  <si>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</si>
  <si>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</si>
  <si>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</si>
  <si>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</si>
  <si>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</si>
  <si>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</si>
  <si>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</si>
  <si>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</si>
  <si>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</si>
  <si>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</si>
  <si>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</si>
  <si>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</si>
  <si>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</si>
  <si>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</si>
  <si>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</si>
  <si>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</si>
  <si>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</si>
  <si>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</si>
  <si>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</si>
  <si>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</si>
  <si>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</si>
  <si>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</si>
  <si>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</si>
  <si>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</si>
  <si>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</si>
  <si>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</si>
  <si>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</si>
  <si>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</si>
  <si>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</si>
  <si>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</si>
  <si>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</si>
  <si>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</si>
  <si>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</si>
  <si>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</si>
  <si>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</si>
  <si>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</si>
  <si>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</si>
  <si>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</si>
  <si>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</si>
  <si>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</si>
  <si>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</si>
  <si>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</si>
  <si>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</si>
  <si>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</si>
  <si>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</si>
  <si>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</si>
  <si>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</si>
  <si>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</si>
  <si>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</si>
  <si>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</si>
  <si>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</si>
  <si>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</si>
  <si>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</si>
  <si>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</si>
  <si>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</si>
  <si>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</si>
  <si>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</si>
  <si>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</si>
  <si>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</si>
  <si>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</si>
  <si>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</si>
  <si>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</si>
  <si>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</si>
  <si>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</si>
  <si>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</si>
  <si>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</si>
  <si>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</si>
  <si>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</si>
  <si>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</si>
  <si>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</si>
  <si>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</si>
  <si>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</si>
  <si>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</si>
  <si>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</si>
  <si>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</si>
  <si>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</si>
  <si>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</si>
  <si>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</si>
  <si>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</si>
  <si>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</si>
  <si>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</si>
  <si>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</si>
  <si>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</si>
  <si>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</si>
  <si>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</si>
  <si>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</si>
  <si>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</si>
  <si>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</si>
  <si>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</si>
  <si>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</si>
  <si>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</si>
  <si>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</si>
  <si>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</si>
  <si>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</si>
  <si>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</si>
  <si>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</si>
  <si>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</si>
  <si>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</si>
  <si>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</si>
  <si>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</si>
  <si>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</si>
  <si>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</si>
  <si>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</si>
  <si>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</si>
  <si>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</si>
  <si>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</si>
  <si>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</si>
  <si>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</si>
  <si>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</si>
  <si>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</si>
  <si>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</si>
  <si>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</si>
  <si>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</si>
  <si>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</si>
  <si>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</si>
  <si>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</si>
  <si>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</si>
  <si>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</si>
  <si>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</si>
  <si>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</si>
  <si>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</si>
  <si>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</si>
  <si>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</si>
  <si>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</si>
  <si>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</si>
  <si>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</si>
  <si>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</si>
  <si>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</si>
  <si>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</si>
  <si>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</si>
  <si>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</si>
  <si>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</si>
  <si>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</si>
  <si>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</si>
  <si>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</si>
  <si>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</si>
  <si>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</si>
  <si>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</si>
  <si>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</si>
  <si>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</si>
  <si>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</si>
  <si>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</si>
  <si>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</si>
  <si>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</si>
  <si>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</si>
  <si>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</si>
  <si>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</si>
  <si>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</si>
  <si>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</si>
  <si>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</si>
  <si>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</si>
  <si>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</si>
  <si>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</si>
  <si>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</si>
  <si>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</si>
  <si>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</si>
  <si>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</si>
  <si>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</si>
  <si>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</si>
  <si>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</si>
  <si>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</si>
  <si>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</si>
  <si>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</si>
  <si>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</si>
  <si>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</si>
  <si>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</si>
  <si>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</si>
  <si>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</si>
  <si>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</si>
  <si>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</si>
  <si>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</si>
  <si>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</si>
  <si>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</si>
  <si>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</si>
  <si>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</si>
  <si>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</si>
  <si>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</si>
  <si>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</si>
  <si>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</si>
  <si>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</si>
  <si>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</si>
  <si>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</si>
  <si>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</si>
  <si>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</si>
  <si>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</si>
  <si>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</si>
  <si>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</si>
  <si>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</si>
  <si>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</si>
  <si>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</si>
  <si>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</si>
  <si>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</si>
  <si>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</si>
  <si>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</si>
  <si>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</si>
  <si>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</si>
  <si>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</si>
  <si>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</si>
  <si>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</si>
  <si>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</si>
  <si>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</si>
  <si>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</si>
  <si>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</si>
  <si>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8-512 2887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</si>
  <si>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</si>
  <si>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</si>
  <si>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</si>
  <si>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</si>
  <si>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</si>
  <si>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</si>
  <si>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</si>
  <si>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</si>
  <si>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</si>
  <si>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</si>
  <si>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</si>
  <si>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</si>
  <si>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</si>
  <si>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</si>
  <si>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</si>
  <si>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</si>
  <si>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</si>
  <si>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</si>
  <si>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</si>
  <si>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</si>
  <si>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</si>
  <si>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</si>
  <si>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</si>
  <si>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</si>
  <si>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</si>
  <si>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</si>
  <si>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</si>
  <si>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</si>
  <si>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</si>
  <si>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</si>
  <si>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</si>
  <si>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</si>
  <si>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</si>
  <si>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</si>
  <si>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</si>
  <si>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</si>
  <si>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</si>
  <si>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</si>
  <si>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</si>
  <si>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</si>
  <si>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</si>
  <si>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</si>
  <si>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</si>
  <si>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</si>
  <si>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</si>
  <si>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</si>
  <si>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</si>
  <si>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</si>
  <si>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</si>
  <si>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</si>
  <si>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</si>
  <si>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</si>
  <si>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</si>
  <si>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</si>
  <si>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</si>
  <si>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</si>
  <si>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</si>
  <si>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</si>
  <si>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</si>
  <si>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</si>
  <si>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</si>
  <si>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</si>
  <si>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</si>
  <si>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</si>
  <si>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</si>
  <si>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</si>
  <si>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</si>
  <si>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</si>
  <si>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</si>
  <si>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</si>
  <si>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</si>
  <si>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</si>
  <si>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</si>
  <si>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</si>
  <si>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</si>
  <si>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</si>
  <si>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</si>
  <si>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</si>
  <si>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</si>
  <si>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</si>
  <si>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</si>
  <si>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</si>
  <si>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</si>
  <si>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</si>
  <si>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</si>
  <si>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</si>
  <si>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</si>
  <si>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</si>
  <si>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</si>
  <si>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</si>
  <si>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</si>
  <si>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</si>
  <si>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</si>
  <si>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</si>
  <si>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</si>
  <si>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</si>
  <si>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</si>
  <si>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</si>
  <si>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</si>
  <si>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</si>
  <si>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</si>
  <si>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</si>
  <si>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</si>
  <si>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</si>
  <si>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</si>
  <si>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</si>
  <si>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</si>
  <si>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</si>
  <si>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</si>
  <si>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</si>
  <si>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</si>
  <si>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</si>
  <si>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</si>
  <si>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</si>
  <si>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</si>
  <si>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</si>
  <si>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</si>
  <si>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</si>
  <si>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</si>
  <si>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</si>
  <si>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</si>
  <si>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</si>
  <si>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</si>
  <si>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</si>
  <si>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</si>
  <si>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</si>
  <si>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</si>
  <si>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</si>
  <si>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</si>
  <si>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</si>
  <si>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</si>
  <si>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</si>
  <si>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</si>
  <si>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</si>
  <si>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</si>
  <si>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</si>
  <si>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</si>
  <si>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</si>
  <si>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</si>
  <si>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</si>
  <si>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</si>
  <si>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</si>
  <si>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</si>
  <si>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</si>
  <si>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</si>
  <si>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</si>
  <si>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</si>
  <si>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</si>
  <si>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</si>
  <si>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</si>
  <si>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</si>
  <si>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</si>
  <si>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</si>
  <si>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</si>
  <si>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</si>
  <si>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</si>
  <si>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</si>
  <si>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</si>
  <si>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</si>
  <si>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</si>
  <si>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</si>
  <si>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</si>
  <si>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</si>
  <si>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</si>
  <si>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</si>
  <si>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</si>
  <si>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</si>
  <si>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</si>
  <si>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</si>
  <si>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</si>
  <si>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</si>
  <si>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</si>
  <si>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</si>
  <si>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</si>
  <si>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</si>
  <si>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</si>
  <si>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</si>
  <si>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</si>
  <si>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</si>
  <si>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</si>
  <si>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</si>
  <si>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</si>
  <si>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</si>
  <si>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</si>
  <si>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</si>
  <si>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</si>
  <si>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</si>
  <si>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</si>
  <si>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</si>
  <si>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</si>
  <si>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</si>
  <si>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</si>
  <si>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</si>
  <si>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</si>
  <si>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</si>
  <si>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</si>
  <si>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</si>
  <si>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</si>
  <si>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</si>
  <si>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</si>
  <si>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</si>
  <si>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</si>
  <si>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</si>
  <si>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</si>
  <si>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</si>
  <si>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</si>
  <si>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</si>
  <si>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</si>
  <si>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</si>
  <si>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</si>
  <si>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</si>
  <si>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</si>
  <si>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</si>
  <si>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</si>
  <si>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</si>
  <si>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</si>
  <si>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</si>
  <si>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</si>
  <si>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</si>
  <si>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</si>
  <si>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</si>
  <si>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</si>
  <si>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</si>
  <si>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</si>
  <si>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</si>
  <si>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</si>
  <si>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</si>
  <si>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</si>
  <si>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</si>
  <si>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</si>
  <si>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</si>
  <si>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</si>
  <si>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</si>
  <si>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</si>
  <si>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</si>
  <si>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</si>
  <si>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</si>
  <si>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</si>
  <si>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</si>
  <si>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</si>
  <si>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</si>
  <si>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</si>
  <si>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</si>
  <si>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</si>
  <si>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</si>
  <si>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</si>
  <si>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</si>
  <si>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</si>
  <si>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</si>
  <si>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</si>
  <si>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</si>
  <si>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</si>
  <si>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</si>
  <si>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</si>
  <si>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</si>
  <si>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</si>
  <si>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</si>
  <si>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Felipe Soto</t>
  </si>
  <si>
    <t>KORTHO</t>
  </si>
  <si>
    <t>ALIMENTOS OSKU S.A.</t>
  </si>
  <si>
    <t>CLAUDIA RIVERA</t>
  </si>
  <si>
    <t>LUIS GOMEZ</t>
  </si>
  <si>
    <t>ALIMENTOS</t>
  </si>
  <si>
    <t xml:space="preserve">VALIDEZ  </t>
  </si>
  <si>
    <t>10 DÍAS</t>
  </si>
  <si>
    <t>CALEFACTOR CARTUCHO 120W-220V-80X10MM</t>
  </si>
  <si>
    <t>AV. AMERICO VESPUCIO  # 300 INTERIOR</t>
  </si>
  <si>
    <t>CALEFACTOR CARTUCHO 300W-220V-150X12,7MM</t>
  </si>
  <si>
    <t>CALEFACTOR CARTUCHO 330W-220V-155X10MM</t>
  </si>
  <si>
    <t>15 DÍAS</t>
  </si>
  <si>
    <t xml:space="preserve">LOS VALORES ENTREGADOS SON POR EL TOTAL DE UNIDADES </t>
  </si>
  <si>
    <t>COTIZADAS.</t>
  </si>
  <si>
    <t>ENTREGA 12 DÍAS DESDE O/C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</si>
</sst>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3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b/>
      <sz val="8"/>
      <color indexed="8"/>
      <name val="Arial"/>
      <family val="2"/>
    </font>
    <font>
      <u val="single"/>
      <sz val="8"/>
      <color indexed="8"/>
      <name val="Calibri"/>
      <family val="2"/>
    </font>
    <font>
      <u val="single"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 style="medium"/>
      <top>
        <color indexed="63"/>
      </top>
      <bottom/>
    </border>
    <border>
      <left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19" fillId="24" borderId="11" xfId="0" applyFont="1" applyFill="1" applyBorder="1" applyAlignment="1" applyProtection="1">
      <alignment vertical="top" wrapText="1"/>
      <protection locked="0"/>
    </xf>
    <xf numFmtId="0" fontId="19" fillId="24" borderId="11" xfId="0" applyFont="1" applyFill="1" applyBorder="1" applyAlignment="1" applyProtection="1">
      <alignment horizontal="center" vertical="top" wrapText="1"/>
      <protection locked="0"/>
    </xf>
    <xf numFmtId="0" fontId="19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20" fillId="24" borderId="14" xfId="0" applyFont="1" applyFill="1" applyBorder="1" applyAlignment="1" applyProtection="1">
      <alignment/>
      <protection locked="0"/>
    </xf>
    <xf numFmtId="0" fontId="20" fillId="24" borderId="0" xfId="0" applyFont="1" applyFill="1" applyBorder="1" applyAlignment="1" applyProtection="1">
      <alignment/>
      <protection locked="0"/>
    </xf>
    <xf numFmtId="0" fontId="20" fillId="24" borderId="0" xfId="0" applyFont="1" applyFill="1" applyBorder="1" applyAlignment="1" applyProtection="1">
      <alignment horizontal="left" vertical="center" wrapText="1"/>
      <protection locked="0"/>
    </xf>
    <xf numFmtId="0" fontId="20" fillId="24" borderId="0" xfId="0" applyFont="1" applyFill="1" applyBorder="1" applyAlignment="1" applyProtection="1">
      <alignment horizontal="center" vertical="center"/>
      <protection locked="0"/>
    </xf>
    <xf numFmtId="164" fontId="20" fillId="24" borderId="0" xfId="0" applyNumberFormat="1" applyFont="1" applyFill="1" applyBorder="1" applyAlignment="1" applyProtection="1">
      <alignment horizontal="center" vertical="center"/>
      <protection locked="0"/>
    </xf>
    <xf numFmtId="14" fontId="2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0" fillId="0" borderId="19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20" xfId="0" applyFont="1" applyFill="1" applyBorder="1" applyAlignment="1" applyProtection="1">
      <alignment horizontal="center"/>
      <protection locked="0"/>
    </xf>
    <xf numFmtId="0" fontId="2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20" fillId="24" borderId="24" xfId="0" applyFont="1" applyFill="1" applyBorder="1" applyAlignment="1" applyProtection="1">
      <alignment/>
      <protection locked="0"/>
    </xf>
    <xf numFmtId="3" fontId="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2" fillId="24" borderId="11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25" xfId="0" applyFont="1" applyFill="1" applyBorder="1" applyAlignment="1" applyProtection="1">
      <alignment/>
      <protection locked="0"/>
    </xf>
    <xf numFmtId="0" fontId="23" fillId="24" borderId="15" xfId="0" applyFont="1" applyFill="1" applyBorder="1" applyAlignment="1" applyProtection="1">
      <alignment/>
      <protection locked="0"/>
    </xf>
    <xf numFmtId="0" fontId="23" fillId="24" borderId="26" xfId="0" applyFont="1" applyFill="1" applyBorder="1" applyAlignment="1" applyProtection="1">
      <alignment horizontal="center"/>
      <protection locked="0"/>
    </xf>
    <xf numFmtId="0" fontId="23" fillId="24" borderId="26" xfId="0" applyFont="1" applyFill="1" applyBorder="1" applyAlignment="1" applyProtection="1">
      <alignment/>
      <protection locked="0"/>
    </xf>
    <xf numFmtId="0" fontId="23" fillId="24" borderId="25" xfId="0" applyFont="1" applyFill="1" applyBorder="1" applyAlignment="1" applyProtection="1">
      <alignment/>
      <protection locked="0"/>
    </xf>
    <xf numFmtId="0" fontId="23" fillId="24" borderId="24" xfId="0" applyFont="1" applyFill="1" applyBorder="1" applyAlignment="1" applyProtection="1">
      <alignment/>
      <protection locked="0"/>
    </xf>
    <xf numFmtId="0" fontId="23" fillId="24" borderId="27" xfId="0" applyFont="1" applyFill="1" applyBorder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0" fontId="24" fillId="24" borderId="11" xfId="0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2" fillId="24" borderId="28" xfId="0" applyFont="1" applyFill="1" applyBorder="1" applyAlignment="1" applyProtection="1">
      <alignment horizontal="right" vertical="center"/>
      <protection locked="0"/>
    </xf>
    <xf numFmtId="0" fontId="22" fillId="24" borderId="11" xfId="0" applyFont="1" applyFill="1" applyBorder="1" applyAlignment="1" applyProtection="1">
      <alignment horizontal="right" vertical="center"/>
      <protection locked="0"/>
    </xf>
    <xf numFmtId="0" fontId="22" fillId="24" borderId="29" xfId="0" applyFont="1" applyFill="1" applyBorder="1" applyAlignment="1" applyProtection="1">
      <alignment horizontal="right"/>
      <protection locked="0"/>
    </xf>
    <xf numFmtId="0" fontId="22" fillId="24" borderId="14" xfId="0" applyFont="1" applyFill="1" applyBorder="1" applyAlignment="1" applyProtection="1">
      <alignment horizontal="right" vertical="center"/>
      <protection locked="0"/>
    </xf>
    <xf numFmtId="0" fontId="22" fillId="24" borderId="0" xfId="0" applyFont="1" applyFill="1" applyBorder="1" applyAlignment="1" applyProtection="1">
      <alignment horizontal="right" vertical="center"/>
      <protection locked="0"/>
    </xf>
    <xf numFmtId="9" fontId="22" fillId="24" borderId="30" xfId="0" applyNumberFormat="1" applyFont="1" applyFill="1" applyBorder="1" applyAlignment="1" applyProtection="1">
      <alignment horizontal="right" vertical="center"/>
      <protection locked="0"/>
    </xf>
    <xf numFmtId="9" fontId="22" fillId="24" borderId="0" xfId="0" applyNumberFormat="1" applyFont="1" applyFill="1" applyBorder="1" applyAlignment="1" applyProtection="1">
      <alignment horizontal="right" vertical="center"/>
      <protection locked="0"/>
    </xf>
    <xf numFmtId="9" fontId="22" fillId="24" borderId="19" xfId="0" applyNumberFormat="1" applyFont="1" applyFill="1" applyBorder="1" applyAlignment="1" applyProtection="1">
      <alignment horizontal="center" vertical="center"/>
      <protection locked="0"/>
    </xf>
    <xf numFmtId="1" fontId="22" fillId="24" borderId="31" xfId="0" applyNumberFormat="1" applyFont="1" applyFill="1" applyBorder="1" applyAlignment="1" applyProtection="1">
      <alignment horizontal="center"/>
      <protection/>
    </xf>
    <xf numFmtId="0" fontId="22" fillId="24" borderId="30" xfId="0" applyFont="1" applyFill="1" applyBorder="1" applyAlignment="1" applyProtection="1">
      <alignment horizontal="right" vertical="center"/>
      <protection locked="0"/>
    </xf>
    <xf numFmtId="0" fontId="22" fillId="24" borderId="19" xfId="0" applyFont="1" applyFill="1" applyBorder="1" applyAlignment="1" applyProtection="1">
      <alignment horizontal="right"/>
      <protection locked="0"/>
    </xf>
    <xf numFmtId="0" fontId="22" fillId="24" borderId="32" xfId="0" applyFont="1" applyFill="1" applyBorder="1" applyAlignment="1" applyProtection="1">
      <alignment horizontal="right" vertical="center"/>
      <protection locked="0"/>
    </xf>
    <xf numFmtId="0" fontId="22" fillId="24" borderId="24" xfId="0" applyFont="1" applyFill="1" applyBorder="1" applyAlignment="1" applyProtection="1">
      <alignment horizontal="right" vertical="center"/>
      <protection locked="0"/>
    </xf>
    <xf numFmtId="0" fontId="22" fillId="24" borderId="33" xfId="0" applyFont="1" applyFill="1" applyBorder="1" applyAlignment="1" applyProtection="1">
      <alignment horizontal="right"/>
      <protection locked="0"/>
    </xf>
    <xf numFmtId="1" fontId="22" fillId="24" borderId="34" xfId="0" applyNumberFormat="1" applyFont="1" applyFill="1" applyBorder="1" applyAlignment="1" applyProtection="1">
      <alignment horizontal="center"/>
      <protection/>
    </xf>
    <xf numFmtId="165" fontId="25" fillId="0" borderId="13" xfId="45" applyNumberFormat="1" applyFont="1" applyFill="1" applyBorder="1" applyAlignment="1" applyProtection="1">
      <alignment horizontal="center" vertical="center"/>
      <protection locked="0"/>
    </xf>
    <xf numFmtId="166" fontId="22" fillId="24" borderId="26" xfId="0" applyNumberFormat="1" applyFont="1" applyFill="1" applyBorder="1" applyAlignment="1" applyProtection="1">
      <alignment horizontal="center"/>
      <protection/>
    </xf>
    <xf numFmtId="166" fontId="22" fillId="24" borderId="35" xfId="0" applyNumberFormat="1" applyFont="1" applyFill="1" applyBorder="1" applyAlignment="1" applyProtection="1">
      <alignment horizontal="center"/>
      <protection/>
    </xf>
    <xf numFmtId="0" fontId="26" fillId="24" borderId="26" xfId="0" applyNumberFormat="1" applyFont="1" applyFill="1" applyBorder="1" applyAlignment="1" applyProtection="1">
      <alignment horizontal="center"/>
      <protection locked="0"/>
    </xf>
    <xf numFmtId="0" fontId="27" fillId="24" borderId="10" xfId="0" applyFont="1" applyFill="1" applyBorder="1" applyAlignment="1" applyProtection="1">
      <alignment/>
      <protection locked="0"/>
    </xf>
    <xf numFmtId="0" fontId="27" fillId="24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24" borderId="11" xfId="0" applyFont="1" applyFill="1" applyBorder="1" applyAlignment="1" applyProtection="1">
      <alignment/>
      <protection locked="0"/>
    </xf>
    <xf numFmtId="0" fontId="28" fillId="24" borderId="11" xfId="0" applyFont="1" applyFill="1" applyBorder="1" applyAlignment="1" applyProtection="1">
      <alignment horizontal="center"/>
      <protection locked="0"/>
    </xf>
    <xf numFmtId="166" fontId="28" fillId="24" borderId="12" xfId="0" applyNumberFormat="1" applyFont="1" applyFill="1" applyBorder="1" applyAlignment="1" applyProtection="1">
      <alignment horizontal="left"/>
      <protection/>
    </xf>
    <xf numFmtId="0" fontId="27" fillId="24" borderId="14" xfId="0" applyFont="1" applyFill="1" applyBorder="1" applyAlignment="1" applyProtection="1">
      <alignment/>
      <protection locked="0"/>
    </xf>
    <xf numFmtId="0" fontId="27" fillId="24" borderId="0" xfId="0" applyFont="1" applyFill="1" applyBorder="1" applyAlignment="1" applyProtection="1">
      <alignment/>
      <protection locked="0"/>
    </xf>
    <xf numFmtId="0" fontId="28" fillId="24" borderId="0" xfId="0" applyFont="1" applyFill="1" applyBorder="1" applyAlignment="1" applyProtection="1">
      <alignment horizontal="left"/>
      <protection locked="0"/>
    </xf>
    <xf numFmtId="0" fontId="28" fillId="24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24" borderId="15" xfId="45" applyFont="1" applyFill="1" applyBorder="1" applyAlignment="1" applyProtection="1">
      <alignment horizontal="left"/>
      <protection/>
    </xf>
    <xf numFmtId="166" fontId="28" fillId="24" borderId="15" xfId="0" applyNumberFormat="1" applyFont="1" applyFill="1" applyBorder="1" applyAlignment="1" applyProtection="1">
      <alignment horizontal="left"/>
      <protection/>
    </xf>
    <xf numFmtId="164" fontId="28" fillId="24" borderId="15" xfId="0" applyNumberFormat="1" applyFont="1" applyFill="1" applyBorder="1" applyAlignment="1" applyProtection="1">
      <alignment horizontal="left" vertical="center"/>
      <protection/>
    </xf>
    <xf numFmtId="0" fontId="27" fillId="24" borderId="25" xfId="0" applyFont="1" applyFill="1" applyBorder="1" applyAlignment="1" applyProtection="1">
      <alignment/>
      <protection locked="0"/>
    </xf>
    <xf numFmtId="0" fontId="27" fillId="24" borderId="24" xfId="0" applyFont="1" applyFill="1" applyBorder="1" applyAlignment="1" applyProtection="1">
      <alignment/>
      <protection locked="0"/>
    </xf>
    <xf numFmtId="0" fontId="28" fillId="24" borderId="24" xfId="0" applyFont="1" applyFill="1" applyBorder="1" applyAlignment="1" applyProtection="1">
      <alignment/>
      <protection locked="0"/>
    </xf>
    <xf numFmtId="164" fontId="28" fillId="24" borderId="27" xfId="0" applyNumberFormat="1" applyFont="1" applyFill="1" applyBorder="1" applyAlignment="1" applyProtection="1">
      <alignment horizontal="left" vertical="center"/>
      <protection locked="0"/>
    </xf>
    <xf numFmtId="0" fontId="27" fillId="0" borderId="36" xfId="0" applyFont="1" applyBorder="1" applyAlignment="1" applyProtection="1">
      <alignment horizontal="center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7" fillId="24" borderId="36" xfId="0" applyNumberFormat="1" applyFont="1" applyFill="1" applyBorder="1" applyAlignment="1" applyProtection="1">
      <alignment horizontal="center"/>
      <protection locked="0"/>
    </xf>
    <xf numFmtId="0" fontId="27" fillId="24" borderId="36" xfId="0" applyFont="1" applyFill="1" applyBorder="1" applyAlignment="1" applyProtection="1">
      <alignment horizontal="center"/>
      <protection locked="0"/>
    </xf>
    <xf numFmtId="0" fontId="27" fillId="24" borderId="36" xfId="0" applyFont="1" applyFill="1" applyBorder="1" applyAlignment="1" applyProtection="1">
      <alignment/>
      <protection locked="0"/>
    </xf>
    <xf numFmtId="0" fontId="27" fillId="24" borderId="26" xfId="0" applyNumberFormat="1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/>
      <protection locked="0"/>
    </xf>
    <xf numFmtId="0" fontId="27" fillId="24" borderId="0" xfId="0" applyFont="1" applyFill="1" applyBorder="1" applyAlignment="1" applyProtection="1">
      <alignment/>
      <protection locked="0"/>
    </xf>
    <xf numFmtId="0" fontId="27" fillId="24" borderId="15" xfId="0" applyFont="1" applyFill="1" applyBorder="1" applyAlignment="1" applyProtection="1">
      <alignment/>
      <protection locked="0"/>
    </xf>
    <xf numFmtId="0" fontId="27" fillId="24" borderId="26" xfId="0" applyFont="1" applyFill="1" applyBorder="1" applyAlignment="1" applyProtection="1">
      <alignment horizontal="center"/>
      <protection locked="0"/>
    </xf>
    <xf numFmtId="0" fontId="27" fillId="24" borderId="26" xfId="0" applyFont="1" applyFill="1" applyBorder="1" applyAlignment="1" applyProtection="1">
      <alignment/>
      <protection locked="0"/>
    </xf>
    <xf numFmtId="166" fontId="27" fillId="24" borderId="26" xfId="0" applyNumberFormat="1" applyFont="1" applyFill="1" applyBorder="1" applyAlignment="1" applyProtection="1">
      <alignment horizontal="center"/>
      <protection/>
    </xf>
    <xf numFmtId="166" fontId="27" fillId="24" borderId="14" xfId="0" applyNumberFormat="1" applyFont="1" applyFill="1" applyBorder="1" applyAlignment="1" applyProtection="1">
      <alignment horizontal="center"/>
      <protection locked="0"/>
    </xf>
    <xf numFmtId="166" fontId="22" fillId="24" borderId="14" xfId="0" applyNumberFormat="1" applyFont="1" applyFill="1" applyBorder="1" applyAlignment="1" applyProtection="1">
      <alignment horizontal="center"/>
      <protection locked="0"/>
    </xf>
    <xf numFmtId="166" fontId="22" fillId="24" borderId="25" xfId="0" applyNumberFormat="1" applyFont="1" applyFill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0" fontId="27" fillId="24" borderId="0" xfId="0" applyFont="1" applyFill="1" applyBorder="1" applyAlignment="1" applyProtection="1">
      <alignment horizontal="center"/>
      <protection locked="0"/>
    </xf>
    <xf numFmtId="0" fontId="27" fillId="24" borderId="15" xfId="0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7" fillId="24" borderId="0" xfId="0" applyFont="1" applyFill="1" applyBorder="1" applyAlignment="1" applyProtection="1">
      <alignment horizontal="left"/>
      <protection locked="0"/>
    </xf>
    <xf numFmtId="166" fontId="28" fillId="24" borderId="0" xfId="0" applyNumberFormat="1" applyFont="1" applyFill="1" applyBorder="1" applyAlignment="1" applyProtection="1">
      <alignment horizontal="left"/>
      <protection/>
    </xf>
    <xf numFmtId="9" fontId="0" fillId="0" borderId="0" xfId="0" applyNumberFormat="1" applyAlignment="1" applyProtection="1">
      <alignment/>
      <protection locked="0"/>
    </xf>
    <xf numFmtId="0" fontId="30" fillId="0" borderId="0" xfId="0" applyFont="1" applyAlignment="1">
      <alignment/>
    </xf>
    <xf numFmtId="0" fontId="27" fillId="24" borderId="37" xfId="0" applyFont="1" applyFill="1" applyBorder="1" applyAlignment="1" applyProtection="1">
      <alignment horizontal="left"/>
      <protection locked="0"/>
    </xf>
    <xf numFmtId="164" fontId="28" fillId="24" borderId="38" xfId="0" applyNumberFormat="1" applyFont="1" applyFill="1" applyBorder="1" applyAlignment="1" applyProtection="1">
      <alignment horizontal="left" vertical="center"/>
      <protection/>
    </xf>
    <xf numFmtId="0" fontId="27" fillId="0" borderId="39" xfId="0" applyFont="1" applyBorder="1" applyAlignment="1" applyProtection="1">
      <alignment horizontal="center"/>
      <protection locked="0"/>
    </xf>
    <xf numFmtId="0" fontId="27" fillId="0" borderId="40" xfId="0" applyFont="1" applyBorder="1" applyAlignment="1" applyProtection="1">
      <alignment/>
      <protection locked="0"/>
    </xf>
    <xf numFmtId="0" fontId="27" fillId="0" borderId="41" xfId="0" applyFont="1" applyBorder="1" applyAlignment="1" applyProtection="1">
      <alignment/>
      <protection locked="0"/>
    </xf>
    <xf numFmtId="0" fontId="27" fillId="24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0" fontId="27" fillId="24" borderId="0" xfId="0" applyFont="1" applyFill="1" applyBorder="1" applyAlignment="1" applyProtection="1">
      <alignment horizontal="left"/>
      <protection locked="0"/>
    </xf>
    <xf numFmtId="166" fontId="28" fillId="24" borderId="0" xfId="0" applyNumberFormat="1" applyFont="1" applyFill="1" applyBorder="1" applyAlignment="1" applyProtection="1">
      <alignment horizontal="left"/>
      <protection/>
    </xf>
    <xf numFmtId="166" fontId="28" fillId="24" borderId="15" xfId="0" applyNumberFormat="1" applyFont="1" applyFill="1" applyBorder="1" applyAlignment="1" applyProtection="1">
      <alignment horizontal="left"/>
      <protection/>
    </xf>
    <xf numFmtId="166" fontId="27" fillId="24" borderId="42" xfId="0" applyNumberFormat="1" applyFont="1" applyFill="1" applyBorder="1" applyAlignment="1" applyProtection="1">
      <alignment horizontal="center"/>
      <protection locked="0"/>
    </xf>
    <xf numFmtId="166" fontId="27" fillId="24" borderId="43" xfId="0" applyNumberFormat="1" applyFont="1" applyFill="1" applyBorder="1" applyAlignment="1" applyProtection="1">
      <alignment horizontal="center"/>
      <protection/>
    </xf>
    <xf numFmtId="166" fontId="27" fillId="24" borderId="0" xfId="0" applyNumberFormat="1" applyFont="1" applyFill="1" applyBorder="1" applyAlignment="1" applyProtection="1">
      <alignment horizontal="center"/>
      <protection/>
    </xf>
    <xf numFmtId="0" fontId="27" fillId="0" borderId="44" xfId="0" applyFont="1" applyBorder="1" applyAlignment="1" applyProtection="1">
      <alignment horizontal="center"/>
      <protection locked="0"/>
    </xf>
    <xf numFmtId="0" fontId="0" fillId="0" borderId="45" xfId="0" applyNumberForma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0" fontId="31" fillId="24" borderId="15" xfId="0" applyFont="1" applyFill="1" applyBorder="1" applyAlignment="1" applyProtection="1">
      <alignment horizontal="right"/>
      <protection locked="0"/>
    </xf>
    <xf numFmtId="0" fontId="31" fillId="24" borderId="15" xfId="0" applyFont="1" applyFill="1" applyBorder="1" applyAlignment="1" applyProtection="1">
      <alignment/>
      <protection locked="0"/>
    </xf>
    <xf numFmtId="0" fontId="31" fillId="24" borderId="0" xfId="0" applyFont="1" applyFill="1" applyBorder="1" applyAlignment="1" applyProtection="1">
      <alignment horizontal="center" vertical="center" wrapText="1"/>
      <protection locked="0"/>
    </xf>
    <xf numFmtId="0" fontId="31" fillId="24" borderId="46" xfId="0" applyFont="1" applyFill="1" applyBorder="1" applyAlignment="1" applyProtection="1">
      <alignment horizontal="center" vertical="center" wrapText="1"/>
      <protection locked="0"/>
    </xf>
    <xf numFmtId="0" fontId="31" fillId="24" borderId="27" xfId="0" applyFont="1" applyFill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314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7</xdr:row>
      <xdr:rowOff>152400</xdr:rowOff>
    </xdr:from>
    <xdr:to>
      <xdr:col>8</xdr:col>
      <xdr:colOff>752475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844" t="27374" r="36094" b="20249"/>
        <a:stretch>
          <a:fillRect/>
        </a:stretch>
      </xdr:blipFill>
      <xdr:spPr>
        <a:xfrm>
          <a:off x="1600200" y="1485900"/>
          <a:ext cx="5248275" cy="399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4"/>
  <sheetViews>
    <sheetView tabSelected="1" zoomScalePageLayoutView="0" workbookViewId="0" topLeftCell="A1">
      <selection activeCell="D1" sqref="D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10.421875" style="8" customWidth="1"/>
    <col min="6" max="6" width="8.57421875" style="8" customWidth="1"/>
    <col min="7" max="7" width="9.57421875" style="8" customWidth="1"/>
    <col min="8" max="8" width="9.421875" style="8" customWidth="1"/>
    <col min="9" max="9" width="9.7109375" style="8" hidden="1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4">
        <v>2471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8" t="s">
        <v>6</v>
      </c>
      <c r="C4" s="69"/>
      <c r="D4" s="70"/>
      <c r="E4" s="69" t="s">
        <v>12</v>
      </c>
      <c r="F4" s="71"/>
      <c r="G4" s="71"/>
      <c r="H4" s="72"/>
      <c r="I4" s="69" t="s">
        <v>9</v>
      </c>
      <c r="J4" s="73" t="e">
        <f>VLOOKUP(D4,CLIENTES,10,FALSE)</f>
        <v>#N/A</v>
      </c>
      <c r="K4" s="20"/>
    </row>
    <row r="5" spans="2:11" ht="15">
      <c r="B5" s="74"/>
      <c r="C5" s="75"/>
      <c r="D5" s="76"/>
      <c r="E5" s="121" t="s">
        <v>581</v>
      </c>
      <c r="F5" s="121"/>
      <c r="G5" s="121"/>
      <c r="H5" s="121"/>
      <c r="I5" s="121"/>
      <c r="J5" s="122"/>
      <c r="K5" s="20"/>
    </row>
    <row r="6" spans="2:10" ht="17.25" customHeight="1">
      <c r="B6" s="74" t="s">
        <v>27</v>
      </c>
      <c r="C6" s="110" t="s">
        <v>574</v>
      </c>
      <c r="D6" s="77"/>
      <c r="E6" s="75" t="s">
        <v>7</v>
      </c>
      <c r="F6" s="121" t="s">
        <v>65</v>
      </c>
      <c r="G6" s="121"/>
      <c r="H6" s="121"/>
      <c r="I6" s="78" t="e">
        <f>VLOOKUP(D4,CLIENTES,11,FALSE)</f>
        <v>#N/A</v>
      </c>
      <c r="J6" s="79"/>
    </row>
    <row r="7" spans="2:10" ht="15">
      <c r="B7" s="74" t="s">
        <v>25</v>
      </c>
      <c r="C7" s="75"/>
      <c r="D7" s="77" t="s">
        <v>577</v>
      </c>
      <c r="E7" s="75" t="s">
        <v>8</v>
      </c>
      <c r="F7" s="121" t="s">
        <v>29</v>
      </c>
      <c r="G7" s="121"/>
      <c r="H7" s="121"/>
      <c r="I7" s="75" t="s">
        <v>26</v>
      </c>
      <c r="J7" s="80" t="s">
        <v>576</v>
      </c>
    </row>
    <row r="8" spans="2:12" ht="15">
      <c r="B8" s="119" t="s">
        <v>28</v>
      </c>
      <c r="C8" s="120"/>
      <c r="D8" s="77" t="s">
        <v>584</v>
      </c>
      <c r="E8" s="75" t="s">
        <v>11</v>
      </c>
      <c r="F8" s="121" t="s">
        <v>575</v>
      </c>
      <c r="G8" s="121"/>
      <c r="H8" s="121"/>
      <c r="I8" s="75" t="s">
        <v>14</v>
      </c>
      <c r="J8" s="81">
        <v>42090</v>
      </c>
      <c r="K8" s="20"/>
      <c r="L8" s="20"/>
    </row>
    <row r="9" spans="2:12" ht="15.75" thickBot="1">
      <c r="B9" s="111" t="s">
        <v>578</v>
      </c>
      <c r="C9" s="107" t="s">
        <v>579</v>
      </c>
      <c r="D9" s="77"/>
      <c r="E9" s="75"/>
      <c r="F9" s="108"/>
      <c r="G9" s="108"/>
      <c r="H9" s="108"/>
      <c r="I9" s="75"/>
      <c r="J9" s="112"/>
      <c r="K9" s="20"/>
      <c r="L9" s="20"/>
    </row>
    <row r="10" spans="2:18" ht="16.5" thickBot="1" thickTop="1">
      <c r="B10" s="82"/>
      <c r="C10" s="83"/>
      <c r="D10" s="84"/>
      <c r="E10" s="83"/>
      <c r="F10" s="84"/>
      <c r="G10" s="84"/>
      <c r="H10" s="84"/>
      <c r="I10" s="83"/>
      <c r="J10" s="85"/>
      <c r="K10" s="20"/>
      <c r="L10" s="20"/>
      <c r="M10" s="109"/>
      <c r="P10" s="21"/>
      <c r="Q10" s="22" t="s">
        <v>21</v>
      </c>
      <c r="R10" s="23" t="s">
        <v>22</v>
      </c>
    </row>
    <row r="11" spans="2:18" ht="15.75" thickBot="1">
      <c r="B11" s="86" t="s">
        <v>1</v>
      </c>
      <c r="C11" s="113" t="s">
        <v>24</v>
      </c>
      <c r="D11" s="114"/>
      <c r="E11" s="115"/>
      <c r="F11" s="87" t="s">
        <v>0</v>
      </c>
      <c r="G11" s="88" t="s">
        <v>23</v>
      </c>
      <c r="H11" s="102" t="s">
        <v>15</v>
      </c>
      <c r="I11" s="126" t="s">
        <v>13</v>
      </c>
      <c r="J11" s="102" t="s">
        <v>2</v>
      </c>
      <c r="K11" s="24" t="s">
        <v>18</v>
      </c>
      <c r="L11" s="25" t="s">
        <v>573</v>
      </c>
      <c r="M11" s="25"/>
      <c r="N11" s="25"/>
      <c r="O11" s="25"/>
      <c r="P11" s="26" t="s">
        <v>16</v>
      </c>
      <c r="Q11" s="25" t="s">
        <v>19</v>
      </c>
      <c r="R11" s="27" t="s">
        <v>20</v>
      </c>
    </row>
    <row r="12" spans="2:18" ht="15">
      <c r="B12" s="89">
        <v>1</v>
      </c>
      <c r="C12" s="116" t="s">
        <v>580</v>
      </c>
      <c r="D12" s="117"/>
      <c r="E12" s="118"/>
      <c r="F12" s="90">
        <v>10</v>
      </c>
      <c r="G12" s="91" t="s">
        <v>23</v>
      </c>
      <c r="H12" s="98">
        <v>39120</v>
      </c>
      <c r="I12" s="123">
        <v>0</v>
      </c>
      <c r="J12" s="125">
        <f aca="true" t="shared" si="0" ref="J12:J29">F12*H12*(1-I12/100)</f>
        <v>391200</v>
      </c>
      <c r="K12" s="127">
        <v>1</v>
      </c>
      <c r="L12" s="29">
        <v>19534</v>
      </c>
      <c r="M12" s="29"/>
      <c r="N12" s="29"/>
      <c r="O12" s="29"/>
      <c r="P12" s="30">
        <v>1.4</v>
      </c>
      <c r="Q12" s="31">
        <f>+L12</f>
        <v>19534</v>
      </c>
      <c r="R12" s="35">
        <f>Q12*P12</f>
        <v>27347.6</v>
      </c>
    </row>
    <row r="13" spans="2:18" ht="15">
      <c r="B13" s="92">
        <v>2</v>
      </c>
      <c r="C13" s="93" t="s">
        <v>583</v>
      </c>
      <c r="D13" s="94"/>
      <c r="E13" s="95"/>
      <c r="F13" s="96">
        <v>10</v>
      </c>
      <c r="G13" s="97" t="s">
        <v>23</v>
      </c>
      <c r="H13" s="98">
        <v>41850</v>
      </c>
      <c r="I13" s="99"/>
      <c r="J13" s="124">
        <f t="shared" si="0"/>
        <v>418500</v>
      </c>
      <c r="K13" s="28">
        <v>2</v>
      </c>
      <c r="L13" s="29"/>
      <c r="M13" s="29"/>
      <c r="N13" s="29"/>
      <c r="O13" s="29"/>
      <c r="P13" s="30">
        <v>1.5</v>
      </c>
      <c r="Q13" s="31">
        <f aca="true" t="shared" si="1" ref="Q13:Q24">+L13</f>
        <v>0</v>
      </c>
      <c r="R13" s="35">
        <f aca="true" t="shared" si="2" ref="R13:R29">Q13*P13</f>
        <v>0</v>
      </c>
    </row>
    <row r="14" spans="2:18" ht="15">
      <c r="B14" s="92">
        <v>3</v>
      </c>
      <c r="C14" s="103" t="s">
        <v>582</v>
      </c>
      <c r="D14" s="104"/>
      <c r="E14" s="105"/>
      <c r="F14" s="96">
        <v>10</v>
      </c>
      <c r="G14" s="97" t="s">
        <v>23</v>
      </c>
      <c r="H14" s="98">
        <v>42800</v>
      </c>
      <c r="I14" s="99"/>
      <c r="J14" s="98">
        <f t="shared" si="0"/>
        <v>428000</v>
      </c>
      <c r="K14" s="28">
        <v>3</v>
      </c>
      <c r="L14" s="29"/>
      <c r="M14" s="29"/>
      <c r="N14" s="29"/>
      <c r="O14" s="29"/>
      <c r="P14" s="30">
        <v>1.5</v>
      </c>
      <c r="Q14" s="31">
        <f>+M14</f>
        <v>0</v>
      </c>
      <c r="R14" s="35">
        <f t="shared" si="2"/>
        <v>0</v>
      </c>
    </row>
    <row r="15" spans="2:18" ht="15">
      <c r="B15" s="92"/>
      <c r="C15" s="103"/>
      <c r="D15" s="104"/>
      <c r="E15" s="105"/>
      <c r="F15" s="96"/>
      <c r="G15" s="97"/>
      <c r="H15" s="98"/>
      <c r="I15" s="99"/>
      <c r="J15" s="98">
        <f t="shared" si="0"/>
        <v>0</v>
      </c>
      <c r="K15" s="28">
        <v>4</v>
      </c>
      <c r="L15" s="29"/>
      <c r="M15" s="29"/>
      <c r="N15" s="29"/>
      <c r="O15" s="29"/>
      <c r="P15" s="30">
        <v>1.6</v>
      </c>
      <c r="Q15" s="31">
        <f>+M15</f>
        <v>0</v>
      </c>
      <c r="R15" s="35">
        <f t="shared" si="2"/>
        <v>0</v>
      </c>
    </row>
    <row r="16" spans="2:18" ht="15">
      <c r="B16" s="92"/>
      <c r="C16" s="103"/>
      <c r="D16" s="104"/>
      <c r="E16" s="95"/>
      <c r="F16" s="96"/>
      <c r="G16" s="97"/>
      <c r="H16" s="98"/>
      <c r="I16" s="99"/>
      <c r="J16" s="98">
        <f t="shared" si="0"/>
        <v>0</v>
      </c>
      <c r="K16" s="28">
        <v>5</v>
      </c>
      <c r="L16" s="29"/>
      <c r="M16" s="29"/>
      <c r="N16" s="29"/>
      <c r="O16" s="29"/>
      <c r="P16" s="30">
        <v>1.5</v>
      </c>
      <c r="Q16" s="31">
        <f t="shared" si="1"/>
        <v>0</v>
      </c>
      <c r="R16" s="35">
        <f t="shared" si="2"/>
        <v>0</v>
      </c>
    </row>
    <row r="17" spans="2:18" ht="15">
      <c r="B17" s="92"/>
      <c r="C17" s="103"/>
      <c r="D17" s="104"/>
      <c r="E17" s="95"/>
      <c r="F17" s="96"/>
      <c r="G17" s="97"/>
      <c r="H17" s="98"/>
      <c r="I17" s="99"/>
      <c r="J17" s="98">
        <f t="shared" si="0"/>
        <v>0</v>
      </c>
      <c r="K17" s="106">
        <v>6</v>
      </c>
      <c r="L17" s="29"/>
      <c r="M17" s="29"/>
      <c r="N17" s="29"/>
      <c r="O17" s="29"/>
      <c r="P17" s="30">
        <v>1.5</v>
      </c>
      <c r="Q17" s="31">
        <f t="shared" si="1"/>
        <v>0</v>
      </c>
      <c r="R17" s="35">
        <f t="shared" si="2"/>
        <v>0</v>
      </c>
    </row>
    <row r="18" spans="2:18" ht="15">
      <c r="B18" s="92"/>
      <c r="C18" s="103"/>
      <c r="D18" s="104"/>
      <c r="E18" s="95"/>
      <c r="F18" s="96"/>
      <c r="G18" s="97"/>
      <c r="H18" s="98"/>
      <c r="I18" s="99"/>
      <c r="J18" s="98">
        <f t="shared" si="0"/>
        <v>0</v>
      </c>
      <c r="K18" s="106">
        <v>7</v>
      </c>
      <c r="L18" s="29"/>
      <c r="M18" s="29"/>
      <c r="N18" s="29"/>
      <c r="O18" s="29"/>
      <c r="P18" s="30">
        <v>1.5</v>
      </c>
      <c r="Q18" s="31">
        <f t="shared" si="1"/>
        <v>0</v>
      </c>
      <c r="R18" s="35">
        <f t="shared" si="2"/>
        <v>0</v>
      </c>
    </row>
    <row r="19" spans="2:18" ht="15">
      <c r="B19" s="92"/>
      <c r="C19" s="103"/>
      <c r="D19" s="104"/>
      <c r="E19" s="95"/>
      <c r="F19" s="96"/>
      <c r="G19" s="97"/>
      <c r="H19" s="98"/>
      <c r="I19" s="99"/>
      <c r="J19" s="98">
        <f t="shared" si="0"/>
        <v>0</v>
      </c>
      <c r="K19" s="106">
        <v>8</v>
      </c>
      <c r="L19" s="29"/>
      <c r="M19" s="29"/>
      <c r="N19" s="29"/>
      <c r="O19" s="29"/>
      <c r="P19" s="30">
        <v>1.5</v>
      </c>
      <c r="Q19" s="31">
        <f t="shared" si="1"/>
        <v>0</v>
      </c>
      <c r="R19" s="35">
        <f t="shared" si="2"/>
        <v>0</v>
      </c>
    </row>
    <row r="20" spans="2:18" ht="15">
      <c r="B20" s="92"/>
      <c r="C20" s="103"/>
      <c r="D20" s="104"/>
      <c r="E20" s="95"/>
      <c r="F20" s="96"/>
      <c r="G20" s="97"/>
      <c r="H20" s="98"/>
      <c r="I20" s="99"/>
      <c r="J20" s="98">
        <f t="shared" si="0"/>
        <v>0</v>
      </c>
      <c r="K20" s="106">
        <v>9</v>
      </c>
      <c r="L20" s="29"/>
      <c r="M20" s="29"/>
      <c r="N20" s="29"/>
      <c r="O20" s="29"/>
      <c r="P20" s="30">
        <v>1.5</v>
      </c>
      <c r="Q20" s="31">
        <f t="shared" si="1"/>
        <v>0</v>
      </c>
      <c r="R20" s="35">
        <f t="shared" si="2"/>
        <v>0</v>
      </c>
    </row>
    <row r="21" spans="2:18" ht="15">
      <c r="B21" s="92"/>
      <c r="C21" s="103"/>
      <c r="D21" s="104"/>
      <c r="E21" s="95"/>
      <c r="F21" s="96"/>
      <c r="G21" s="97"/>
      <c r="H21" s="98"/>
      <c r="I21" s="99"/>
      <c r="J21" s="98">
        <f t="shared" si="0"/>
        <v>0</v>
      </c>
      <c r="K21" s="106">
        <v>10</v>
      </c>
      <c r="L21" s="29"/>
      <c r="M21" s="29"/>
      <c r="N21" s="29"/>
      <c r="O21" s="29"/>
      <c r="P21" s="30">
        <v>1.6</v>
      </c>
      <c r="Q21" s="31">
        <f t="shared" si="1"/>
        <v>0</v>
      </c>
      <c r="R21" s="35">
        <f t="shared" si="2"/>
        <v>0</v>
      </c>
    </row>
    <row r="22" spans="2:18" ht="15">
      <c r="B22" s="92"/>
      <c r="C22" s="103"/>
      <c r="D22" s="104"/>
      <c r="E22" s="95"/>
      <c r="F22" s="96"/>
      <c r="G22" s="97"/>
      <c r="H22" s="98"/>
      <c r="I22" s="99"/>
      <c r="J22" s="98"/>
      <c r="K22" s="106">
        <v>11</v>
      </c>
      <c r="L22" s="29"/>
      <c r="M22" s="29"/>
      <c r="N22" s="29"/>
      <c r="O22" s="29"/>
      <c r="P22" s="30">
        <v>1.6</v>
      </c>
      <c r="Q22" s="31">
        <f t="shared" si="1"/>
        <v>0</v>
      </c>
      <c r="R22" s="35">
        <f t="shared" si="2"/>
        <v>0</v>
      </c>
    </row>
    <row r="23" spans="2:18" ht="15">
      <c r="B23" s="67">
        <v>12</v>
      </c>
      <c r="C23" s="103"/>
      <c r="D23" s="104"/>
      <c r="E23" s="40"/>
      <c r="F23" s="96"/>
      <c r="G23" s="97"/>
      <c r="H23" s="98">
        <f aca="true" t="shared" si="3" ref="H23:H29">VLOOKUP(B23,COTIZADO,8,FALSE)</f>
        <v>0</v>
      </c>
      <c r="I23" s="99"/>
      <c r="J23" s="98">
        <f t="shared" si="0"/>
        <v>0</v>
      </c>
      <c r="K23" s="106">
        <v>12</v>
      </c>
      <c r="L23" s="29"/>
      <c r="M23" s="29"/>
      <c r="N23" s="29"/>
      <c r="O23" s="29"/>
      <c r="P23" s="30">
        <v>1</v>
      </c>
      <c r="Q23" s="31">
        <f t="shared" si="1"/>
        <v>0</v>
      </c>
      <c r="R23" s="35">
        <f t="shared" si="2"/>
        <v>0</v>
      </c>
    </row>
    <row r="24" spans="2:18" ht="15">
      <c r="B24" s="67">
        <v>13</v>
      </c>
      <c r="C24" s="103"/>
      <c r="D24" s="104"/>
      <c r="E24" s="40"/>
      <c r="F24" s="96"/>
      <c r="G24" s="97"/>
      <c r="H24" s="98">
        <f t="shared" si="3"/>
        <v>0</v>
      </c>
      <c r="I24" s="100">
        <v>0</v>
      </c>
      <c r="J24" s="98">
        <f t="shared" si="0"/>
        <v>0</v>
      </c>
      <c r="K24" s="106">
        <v>13</v>
      </c>
      <c r="L24" s="29"/>
      <c r="M24" s="29"/>
      <c r="N24" s="29"/>
      <c r="O24" s="29"/>
      <c r="P24" s="30">
        <v>1.6</v>
      </c>
      <c r="Q24" s="31">
        <f t="shared" si="1"/>
        <v>0</v>
      </c>
      <c r="R24" s="35">
        <f t="shared" si="2"/>
        <v>0</v>
      </c>
    </row>
    <row r="25" spans="2:18" ht="15">
      <c r="B25" s="67">
        <v>14</v>
      </c>
      <c r="C25" s="103"/>
      <c r="D25" s="104"/>
      <c r="E25" s="40"/>
      <c r="F25" s="96"/>
      <c r="G25" s="97"/>
      <c r="H25" s="98">
        <f t="shared" si="3"/>
        <v>0</v>
      </c>
      <c r="I25" s="100">
        <v>0</v>
      </c>
      <c r="J25" s="65">
        <f t="shared" si="0"/>
        <v>0</v>
      </c>
      <c r="K25" s="106">
        <v>14</v>
      </c>
      <c r="L25" s="29"/>
      <c r="M25" s="29"/>
      <c r="N25" s="29"/>
      <c r="O25" s="29"/>
      <c r="P25" s="30"/>
      <c r="Q25" s="31">
        <f>+L25</f>
        <v>0</v>
      </c>
      <c r="R25" s="35">
        <f t="shared" si="2"/>
        <v>0</v>
      </c>
    </row>
    <row r="26" spans="2:18" ht="15">
      <c r="B26" s="67">
        <v>15</v>
      </c>
      <c r="C26" s="103"/>
      <c r="D26" s="104"/>
      <c r="E26" s="40"/>
      <c r="F26" s="41"/>
      <c r="G26" s="42"/>
      <c r="H26" s="65">
        <f t="shared" si="3"/>
        <v>0</v>
      </c>
      <c r="I26" s="100">
        <v>0</v>
      </c>
      <c r="J26" s="65">
        <f t="shared" si="0"/>
        <v>0</v>
      </c>
      <c r="K26" s="106">
        <v>15</v>
      </c>
      <c r="L26" s="29"/>
      <c r="M26" s="29"/>
      <c r="N26" s="29"/>
      <c r="O26" s="29"/>
      <c r="P26" s="30"/>
      <c r="Q26" s="31"/>
      <c r="R26" s="35">
        <f t="shared" si="2"/>
        <v>0</v>
      </c>
    </row>
    <row r="27" spans="2:18" ht="15">
      <c r="B27" s="67">
        <v>16</v>
      </c>
      <c r="C27" s="103"/>
      <c r="D27" s="104"/>
      <c r="E27" s="40"/>
      <c r="F27" s="41"/>
      <c r="G27" s="42"/>
      <c r="H27" s="65">
        <f t="shared" si="3"/>
        <v>0</v>
      </c>
      <c r="I27" s="100">
        <v>0</v>
      </c>
      <c r="J27" s="65">
        <f t="shared" si="0"/>
        <v>0</v>
      </c>
      <c r="K27" s="106">
        <v>16</v>
      </c>
      <c r="L27" s="29"/>
      <c r="M27" s="29"/>
      <c r="N27" s="29"/>
      <c r="O27" s="29"/>
      <c r="P27" s="30"/>
      <c r="Q27" s="31"/>
      <c r="R27" s="35">
        <f t="shared" si="2"/>
        <v>0</v>
      </c>
    </row>
    <row r="28" spans="2:18" ht="15">
      <c r="B28" s="67">
        <v>17</v>
      </c>
      <c r="C28" s="103"/>
      <c r="D28" s="104"/>
      <c r="E28" s="40"/>
      <c r="F28" s="41"/>
      <c r="G28" s="42"/>
      <c r="H28" s="65">
        <f t="shared" si="3"/>
        <v>0</v>
      </c>
      <c r="I28" s="100">
        <v>0</v>
      </c>
      <c r="J28" s="65">
        <f t="shared" si="0"/>
        <v>0</v>
      </c>
      <c r="K28" s="106">
        <v>17</v>
      </c>
      <c r="L28" s="29"/>
      <c r="M28" s="29"/>
      <c r="N28" s="29"/>
      <c r="O28" s="29"/>
      <c r="P28" s="30"/>
      <c r="Q28" s="31"/>
      <c r="R28" s="35">
        <f t="shared" si="2"/>
        <v>0</v>
      </c>
    </row>
    <row r="29" spans="2:18" ht="15.75" thickBot="1">
      <c r="B29" s="67">
        <v>18</v>
      </c>
      <c r="C29" s="43"/>
      <c r="D29" s="44"/>
      <c r="E29" s="45"/>
      <c r="F29" s="41"/>
      <c r="G29" s="42"/>
      <c r="H29" s="66">
        <f t="shared" si="3"/>
        <v>0</v>
      </c>
      <c r="I29" s="101">
        <v>0</v>
      </c>
      <c r="J29" s="66">
        <f t="shared" si="0"/>
        <v>0</v>
      </c>
      <c r="K29" s="106">
        <v>18</v>
      </c>
      <c r="L29" s="29"/>
      <c r="M29" s="29"/>
      <c r="N29" s="29"/>
      <c r="O29" s="29"/>
      <c r="P29" s="32"/>
      <c r="Q29" s="33"/>
      <c r="R29" s="35">
        <f t="shared" si="2"/>
        <v>0</v>
      </c>
    </row>
    <row r="30" spans="2:10" ht="15">
      <c r="B30" s="46" t="s">
        <v>17</v>
      </c>
      <c r="C30" s="47"/>
      <c r="D30" s="37"/>
      <c r="E30" s="37"/>
      <c r="F30" s="48"/>
      <c r="G30" s="49" t="s">
        <v>3</v>
      </c>
      <c r="H30" s="50"/>
      <c r="I30" s="51"/>
      <c r="J30" s="57">
        <f>SUM(J12:J29)</f>
        <v>1237700</v>
      </c>
    </row>
    <row r="31" spans="2:10" ht="12.75" customHeight="1">
      <c r="B31" s="52"/>
      <c r="C31" s="128" t="s">
        <v>585</v>
      </c>
      <c r="D31" s="129"/>
      <c r="E31" s="129"/>
      <c r="F31" s="130"/>
      <c r="G31" s="54" t="s">
        <v>13</v>
      </c>
      <c r="H31" s="55"/>
      <c r="I31" s="56"/>
      <c r="J31" s="57">
        <f>J30*I31</f>
        <v>0</v>
      </c>
    </row>
    <row r="32" spans="2:10" ht="15">
      <c r="B32" s="38"/>
      <c r="C32" s="128" t="s">
        <v>586</v>
      </c>
      <c r="D32" s="129"/>
      <c r="E32" s="129"/>
      <c r="F32" s="131"/>
      <c r="G32" s="58" t="s">
        <v>4</v>
      </c>
      <c r="H32" s="53"/>
      <c r="I32" s="59"/>
      <c r="J32" s="57">
        <f>J30-J31</f>
        <v>1237700</v>
      </c>
    </row>
    <row r="33" spans="2:10" ht="15">
      <c r="B33" s="38"/>
      <c r="C33" s="132" t="s">
        <v>587</v>
      </c>
      <c r="D33" s="132"/>
      <c r="E33" s="132"/>
      <c r="F33" s="130"/>
      <c r="G33" s="54">
        <v>0.19</v>
      </c>
      <c r="H33" s="55"/>
      <c r="I33" s="56">
        <v>0.19</v>
      </c>
      <c r="J33" s="57">
        <f>J32*I33</f>
        <v>235163</v>
      </c>
    </row>
    <row r="34" spans="2:10" ht="15.75" thickBot="1">
      <c r="B34" s="39"/>
      <c r="C34" s="133"/>
      <c r="D34" s="133"/>
      <c r="E34" s="133"/>
      <c r="F34" s="134"/>
      <c r="G34" s="60" t="s">
        <v>2</v>
      </c>
      <c r="H34" s="61"/>
      <c r="I34" s="62"/>
      <c r="J34" s="63">
        <f>J32+J33</f>
        <v>1472863</v>
      </c>
    </row>
  </sheetData>
  <sheetProtection formatCells="0"/>
  <mergeCells count="8">
    <mergeCell ref="E5:J5"/>
    <mergeCell ref="F6:H6"/>
    <mergeCell ref="F7:H7"/>
    <mergeCell ref="F8:H8"/>
    <mergeCell ref="C33:E34"/>
    <mergeCell ref="C11:E11"/>
    <mergeCell ref="C12:E12"/>
    <mergeCell ref="B8:C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2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BM44" activePane="bottomLeft" state="frozen"/>
      <selection pane="topLeft" activeCell="B1" sqref="B1"/>
      <selection pane="bottomLeft" activeCell="M57" sqref="M5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1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572</v>
      </c>
      <c r="J57" t="s">
        <v>314</v>
      </c>
      <c r="K57" t="s">
        <v>315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311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C8" sqref="C8:I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2014-03-26T14:22:38Z</cp:lastPrinted>
  <dcterms:created xsi:type="dcterms:W3CDTF">2013-07-12T05:01:37Z</dcterms:created>
  <dcterms:modified xsi:type="dcterms:W3CDTF">2015-04-01T18:11:36Z</dcterms:modified>
  <cp:category/>
  <cp:version/>
  <cp:contentType/>
  <cp:contentStatus/>
</cp:coreProperties>
</file>