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<sst xmlns="http://schemas.openxmlformats.org/spreadsheetml/2006/main" count="872" uniqueCount="639">
  <si>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</si>
  <si>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</si>
  <si>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</si>
  <si>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</si>
  <si>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</si>
  <si>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</si>
  <si>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</si>
  <si>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</si>
  <si>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</si>
  <si>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</si>
  <si>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</si>
  <si>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</si>
  <si>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</si>
  <si>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</si>
  <si>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</si>
  <si>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</si>
  <si>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</si>
  <si>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</si>
  <si>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</si>
  <si>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</si>
  <si>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</si>
  <si>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</si>
  <si>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</si>
  <si>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</si>
  <si>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</si>
  <si>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</si>
  <si>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</si>
  <si>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</si>
  <si>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</si>
  <si>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</si>
  <si>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</si>
  <si>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</si>
  <si>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</si>
  <si>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</si>
  <si>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</si>
  <si>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</si>
  <si>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</si>
  <si>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</si>
  <si>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</si>
  <si>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</si>
  <si>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</si>
  <si>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</si>
  <si>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</si>
  <si>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</si>
  <si>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</si>
  <si>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</si>
  <si>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</si>
  <si>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</si>
  <si>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</si>
  <si>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</si>
  <si>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</si>
  <si>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</si>
  <si>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</si>
  <si>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</si>
  <si>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</si>
  <si>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</si>
  <si>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</si>
  <si>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</si>
  <si>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</si>
  <si>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</si>
  <si>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</si>
  <si>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</si>
  <si>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</si>
  <si>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</si>
  <si>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</si>
  <si>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</si>
  <si>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</si>
  <si>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</si>
  <si>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</si>
  <si>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</si>
  <si>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</si>
  <si>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</si>
  <si>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</si>
  <si>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</si>
  <si>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</si>
  <si>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</si>
  <si>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</si>
  <si>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</si>
  <si>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</si>
  <si>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</si>
  <si>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</si>
  <si>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</si>
  <si>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</si>
  <si>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</si>
  <si>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</si>
  <si>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</si>
  <si>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</si>
  <si>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</si>
  <si>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</si>
  <si>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</si>
  <si>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</si>
  <si>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</si>
  <si>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</si>
  <si>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</si>
  <si>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</si>
  <si>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</si>
  <si>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</si>
  <si>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</si>
  <si>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</si>
  <si>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</si>
  <si>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</si>
  <si>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</si>
  <si>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</si>
  <si>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</si>
  <si>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</si>
  <si>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</si>
  <si>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</si>
  <si>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</si>
  <si>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</si>
  <si>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</si>
  <si>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</si>
  <si>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</si>
  <si>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</si>
  <si>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</si>
  <si>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</si>
  <si>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</si>
  <si>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</si>
  <si>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</si>
  <si>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</si>
  <si>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</si>
  <si>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</si>
  <si>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</si>
  <si>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</si>
  <si>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</si>
  <si>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</si>
  <si>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</si>
  <si>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</si>
  <si>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</si>
  <si>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</si>
  <si>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</si>
  <si>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</si>
  <si>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</si>
  <si>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</si>
  <si>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</si>
  <si>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</si>
  <si>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</si>
  <si>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</si>
  <si>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</si>
  <si>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</si>
  <si>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</si>
  <si>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</si>
  <si>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</si>
  <si>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</si>
  <si>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</si>
  <si>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</si>
  <si>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</si>
  <si>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</si>
  <si>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</si>
  <si>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</si>
  <si>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</si>
  <si>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</si>
  <si>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</si>
  <si>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</si>
  <si>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</si>
  <si>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</si>
  <si>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</si>
  <si>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</si>
  <si>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</si>
  <si>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</si>
  <si>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</si>
  <si>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</si>
  <si>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</si>
  <si>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</si>
  <si>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</si>
  <si>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</si>
  <si>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</si>
  <si>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</si>
  <si>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</si>
  <si>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</si>
  <si>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</si>
  <si>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</si>
  <si>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</si>
  <si>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</si>
  <si>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</si>
  <si>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</si>
  <si>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</si>
  <si>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</si>
  <si>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</si>
  <si>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</si>
  <si>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</si>
  <si>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</si>
  <si>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</si>
  <si>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</si>
  <si>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</si>
  <si>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</si>
  <si>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</si>
  <si>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</si>
  <si>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</si>
  <si>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</si>
  <si>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</si>
  <si>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</si>
  <si>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</si>
  <si>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</si>
  <si>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</si>
  <si>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</si>
  <si>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</si>
  <si>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</si>
  <si>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</si>
  <si>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</si>
  <si>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</si>
  <si>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</si>
  <si>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</si>
  <si>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</si>
  <si>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</si>
  <si>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</si>
  <si>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</si>
  <si>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</si>
  <si>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</si>
  <si>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</si>
  <si>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</si>
  <si>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</si>
  <si>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</si>
  <si>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</si>
  <si>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</si>
  <si>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</si>
  <si>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</si>
  <si>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</si>
  <si>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</si>
  <si>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</si>
  <si>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</si>
  <si>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</si>
  <si>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</si>
  <si>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</si>
  <si>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</si>
  <si>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</si>
  <si>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</si>
  <si>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</si>
  <si>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</si>
  <si>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</si>
  <si>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</si>
  <si>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</si>
  <si>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</si>
  <si>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</si>
  <si>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</si>
  <si>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</si>
  <si>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</si>
  <si>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</si>
  <si>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</si>
  <si>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</si>
  <si>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</si>
  <si>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</si>
  <si>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</si>
  <si>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</si>
  <si>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</si>
  <si>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</si>
  <si>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</si>
  <si>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</si>
  <si>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</si>
  <si>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</si>
  <si>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</si>
  <si>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</si>
  <si>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</si>
  <si>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</si>
  <si>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</si>
  <si>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</si>
  <si>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</si>
  <si>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</si>
  <si>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</si>
  <si>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</si>
  <si>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</si>
  <si>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</si>
  <si>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</si>
  <si>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</si>
  <si>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</si>
  <si>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</si>
  <si>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</si>
  <si>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</si>
  <si>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</si>
  <si>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</si>
  <si>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</si>
  <si>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</si>
  <si>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</si>
  <si>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</si>
  <si>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</si>
  <si>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</si>
  <si>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</si>
  <si>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</si>
  <si>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</si>
  <si>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</si>
  <si>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</si>
  <si>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</si>
  <si>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</si>
  <si>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</si>
  <si>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</si>
  <si>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</si>
  <si>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</si>
  <si>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</si>
  <si>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</si>
  <si>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</si>
  <si>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</si>
  <si>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</si>
  <si>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</si>
  <si>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</si>
  <si>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</si>
  <si>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</si>
  <si>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</si>
  <si>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</si>
  <si>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</si>
  <si>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</si>
  <si>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</si>
  <si>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</si>
  <si>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</si>
  <si>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</si>
  <si>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</si>
  <si>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</si>
  <si>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</si>
  <si>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</si>
  <si>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</si>
  <si>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</si>
  <si>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</si>
  <si>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</si>
  <si>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</si>
  <si>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</si>
  <si>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</si>
  <si>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</si>
  <si>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</si>
  <si>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</si>
  <si>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</si>
  <si>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</si>
  <si>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</si>
  <si>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</si>
  <si>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</si>
  <si>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</si>
  <si>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</si>
  <si>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</si>
  <si>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</si>
  <si>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</si>
  <si>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</si>
  <si>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</si>
  <si>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</si>
  <si>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</si>
  <si>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</si>
  <si>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</si>
  <si>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</si>
  <si>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</si>
  <si>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</si>
  <si>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</si>
  <si>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</si>
  <si>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</si>
  <si>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</si>
  <si>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</si>
  <si>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</si>
  <si>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</si>
  <si>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</si>
  <si>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</si>
  <si>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</si>
  <si>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</si>
  <si>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</si>
  <si>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</si>
  <si>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</si>
  <si>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</si>
  <si>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</si>
  <si>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</si>
  <si>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</si>
  <si>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</si>
  <si>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</si>
  <si>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</si>
  <si>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</si>
  <si>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</si>
  <si>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</si>
  <si>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</si>
  <si>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</si>
  <si>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</si>
  <si>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</si>
  <si>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</si>
  <si>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</si>
  <si>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</si>
  <si>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</si>
  <si>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</si>
  <si>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</si>
  <si>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</si>
  <si>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</si>
  <si>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</si>
  <si>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</si>
  <si>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</si>
  <si>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</si>
  <si>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</si>
  <si>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</si>
  <si>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</si>
  <si>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</si>
  <si>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</si>
  <si>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</si>
  <si>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</si>
  <si>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</si>
  <si>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</si>
  <si>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</si>
  <si>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</si>
  <si>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</si>
  <si>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</si>
  <si>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</si>
  <si>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</si>
  <si>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</si>
  <si>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</si>
  <si>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</si>
  <si>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</si>
  <si>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</si>
  <si>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</si>
  <si>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</si>
  <si>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</si>
  <si>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</si>
  <si>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</si>
  <si>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</si>
  <si>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</si>
  <si>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</si>
  <si>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</si>
  <si>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</si>
  <si>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</si>
  <si>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</si>
  <si>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</si>
  <si>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</si>
  <si>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</si>
  <si>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</si>
  <si>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</si>
  <si>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</si>
  <si>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</si>
  <si>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</si>
  <si>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</si>
  <si>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</si>
  <si>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</si>
  <si>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</si>
  <si>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</si>
  <si>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</si>
  <si>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</si>
  <si>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</si>
  <si>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</si>
  <si>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</si>
  <si>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</si>
  <si>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</si>
  <si>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</si>
  <si>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</si>
  <si>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</si>
  <si>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</si>
  <si>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</si>
  <si>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</si>
  <si>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</si>
  <si>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</si>
  <si>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</si>
  <si>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</si>
  <si>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</si>
  <si>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</si>
  <si>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</si>
  <si>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</si>
  <si>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</si>
  <si>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</si>
  <si>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</si>
  <si>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</si>
  <si>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</si>
  <si>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</si>
  <si>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</si>
  <si>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</si>
  <si>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</si>
  <si>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</si>
  <si>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</si>
  <si>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</si>
  <si>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</si>
  <si>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</si>
  <si>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</si>
  <si>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</si>
  <si>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</si>
  <si>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</si>
  <si>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</si>
  <si>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</si>
  <si>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</si>
  <si>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</si>
  <si>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</si>
  <si>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</si>
  <si>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</si>
  <si>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</si>
  <si>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</si>
  <si>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</si>
  <si>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</si>
  <si>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</si>
  <si>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</si>
  <si>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</si>
  <si>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</si>
  <si>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</si>
  <si>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</si>
  <si>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</si>
  <si>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</si>
  <si>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</si>
  <si>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</si>
  <si>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</si>
  <si>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</si>
  <si>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</si>
  <si>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</si>
  <si>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</si>
  <si>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</si>
  <si>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</si>
  <si>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</si>
  <si>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</si>
  <si>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</si>
  <si>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</si>
  <si>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</si>
  <si>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</si>
  <si>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</si>
  <si>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</si>
  <si>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</si>
  <si>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</si>
  <si>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</si>
  <si>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</si>
  <si>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</si>
  <si>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</si>
  <si>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</si>
  <si>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</si>
  <si>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</si>
  <si>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</si>
  <si>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</si>
  <si>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</si>
  <si>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</si>
  <si>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</si>
  <si>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</si>
  <si>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</si>
  <si>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</si>
  <si>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</si>
  <si>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</si>
  <si>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</si>
  <si>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</si>
  <si>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</si>
  <si>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</si>
  <si>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</si>
  <si>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</si>
  <si>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</si>
  <si>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</si>
  <si>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</si>
  <si>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</si>
  <si>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</si>
  <si>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</si>
  <si>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</si>
  <si>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</si>
  <si>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</si>
  <si>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</si>
  <si>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</si>
  <si>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</si>
  <si>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</si>
  <si>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</si>
  <si>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</si>
  <si>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</si>
  <si>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</si>
  <si>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</si>
  <si>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</si>
  <si>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</si>
  <si>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</si>
  <si>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</si>
  <si>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</si>
  <si>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</si>
  <si>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</si>
  <si>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</si>
  <si>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</si>
  <si>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</si>
  <si>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</si>
  <si>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</si>
  <si>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</si>
  <si>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</si>
  <si>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</si>
  <si>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</si>
  <si>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</si>
  <si>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</si>
  <si>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</si>
  <si>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</si>
  <si>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</si>
  <si>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</si>
  <si>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</si>
  <si>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</si>
  <si>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</si>
  <si>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</si>
  <si>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</si>
  <si>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</si>
  <si>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</si>
  <si>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</si>
  <si>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</si>
  <si>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</si>
  <si>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</si>
  <si>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</si>
  <si>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</si>
  <si>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</si>
  <si>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</si>
  <si>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</si>
  <si>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</si>
  <si>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</si>
  <si>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</si>
  <si>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</si>
  <si>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</si>
  <si>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</si>
  <si>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</si>
  <si>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</si>
  <si>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</si>
  <si>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</si>
  <si>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</si>
  <si>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</si>
  <si>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</si>
  <si>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</si>
  <si>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</si>
  <si>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</si>
  <si>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</si>
  <si>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</si>
  <si>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</si>
  <si>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</si>
  <si>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</si>
  <si>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</si>
  <si>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</si>
  <si>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</si>
  <si>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</si>
  <si>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</si>
  <si>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</si>
  <si>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</si>
  <si>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</si>
  <si>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</si>
  <si>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</si>
  <si>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</si>
  <si>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</si>
  <si>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76.147.072.8</t>
  </si>
  <si>
    <t>Comercializadora Tacora S.A.</t>
  </si>
  <si>
    <t>Carlos Magna S.</t>
  </si>
  <si>
    <t>Gabriel Cucoch</t>
  </si>
  <si>
    <t>TEE CENTRAL HI JIC 04-04</t>
  </si>
  <si>
    <t>TEE CENTRAL HI JIC 06-06</t>
  </si>
  <si>
    <t>TEE CENTRAL HI JIC 08-08</t>
  </si>
  <si>
    <t>TEE CENTRAL HI JIC 10-10</t>
  </si>
  <si>
    <t>TEE CENTRAL HI JIC 12-12</t>
  </si>
  <si>
    <t>ADAPTADOR HE 04MJ-04MP (JIC-NPT)</t>
  </si>
  <si>
    <t>ADAPTADOR HE 06MJ-06MP (JIC-NPT)</t>
  </si>
  <si>
    <t>ADAPTADOR HE 08MJ-08MP (JIC-NPT)</t>
  </si>
  <si>
    <t>ADAPTADOR HE 12MJ-12MP (JIC-NPT)</t>
  </si>
  <si>
    <t>ADAPTADOR HE 16MJ-16MP (JIC-NPT)</t>
  </si>
  <si>
    <t>REDUCCION JIC HI-HE 04-06</t>
  </si>
  <si>
    <t>REDUCCION JIC HI-HE 06-08</t>
  </si>
  <si>
    <t>REDUCCION JIC HI-HE 08-10</t>
  </si>
  <si>
    <t>REDUCCION JIC HI-HE 10-12</t>
  </si>
  <si>
    <t>REDUCCION JIC HI-HE 16-12</t>
  </si>
  <si>
    <t>UTECSA</t>
  </si>
  <si>
    <t>TEE CENTRAL HI JIC 16-16</t>
  </si>
  <si>
    <t>2 cuerpos</t>
  </si>
  <si>
    <t>acero carbono</t>
  </si>
  <si>
    <t>bronce</t>
  </si>
  <si>
    <t>Valvulas  de bola 600 PSI 2" bronce 2 cuerpos</t>
  </si>
  <si>
    <t>Valvulas  de bola 2000 PSI 2" bronce 2 cuerpos</t>
  </si>
  <si>
    <t>attex</t>
  </si>
  <si>
    <t>inspain</t>
  </si>
  <si>
    <t>dscto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</si>
</sst>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5" xfId="0" applyFont="1" applyFill="1" applyBorder="1" applyAlignment="1" applyProtection="1">
      <alignment horizontal="right"/>
      <protection locked="0"/>
    </xf>
    <xf numFmtId="1" fontId="49" fillId="33" borderId="26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7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7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9" xfId="0" applyFont="1" applyFill="1" applyBorder="1" applyAlignment="1" applyProtection="1">
      <alignment/>
      <protection locked="0"/>
    </xf>
    <xf numFmtId="0" fontId="49" fillId="33" borderId="30" xfId="0" applyFont="1" applyFill="1" applyBorder="1" applyAlignment="1" applyProtection="1">
      <alignment horizontal="right" vertical="center"/>
      <protection locked="0"/>
    </xf>
    <xf numFmtId="0" fontId="49" fillId="33" borderId="22" xfId="0" applyFont="1" applyFill="1" applyBorder="1" applyAlignment="1" applyProtection="1">
      <alignment horizontal="right" vertical="center"/>
      <protection locked="0"/>
    </xf>
    <xf numFmtId="0" fontId="49" fillId="33" borderId="31" xfId="0" applyFont="1" applyFill="1" applyBorder="1" applyAlignment="1" applyProtection="1">
      <alignment horizontal="right"/>
      <protection locked="0"/>
    </xf>
    <xf numFmtId="1" fontId="49" fillId="33" borderId="32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3" xfId="0" applyFon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64" fontId="27" fillId="33" borderId="29" xfId="0" applyNumberFormat="1" applyFont="1" applyFill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33" borderId="33" xfId="0" applyNumberFormat="1" applyFont="1" applyFill="1" applyBorder="1" applyAlignment="1" applyProtection="1">
      <alignment horizontal="center"/>
      <protection locked="0"/>
    </xf>
    <xf numFmtId="0" fontId="25" fillId="33" borderId="33" xfId="0" applyFont="1" applyFill="1" applyBorder="1" applyAlignment="1" applyProtection="1">
      <alignment horizontal="center"/>
      <protection locked="0"/>
    </xf>
    <xf numFmtId="0" fontId="25" fillId="33" borderId="33" xfId="0" applyFont="1" applyFill="1" applyBorder="1" applyAlignment="1" applyProtection="1">
      <alignment/>
      <protection locked="0"/>
    </xf>
    <xf numFmtId="166" fontId="25" fillId="33" borderId="33" xfId="0" applyNumberFormat="1" applyFont="1" applyFill="1" applyBorder="1" applyAlignment="1" applyProtection="1">
      <alignment horizontal="center"/>
      <protection/>
    </xf>
    <xf numFmtId="166" fontId="25" fillId="33" borderId="33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166" fontId="25" fillId="33" borderId="36" xfId="0" applyNumberFormat="1" applyFont="1" applyFill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/>
      <protection locked="0"/>
    </xf>
    <xf numFmtId="0" fontId="25" fillId="0" borderId="39" xfId="0" applyFont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9" fontId="48" fillId="0" borderId="12" xfId="54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9" fontId="48" fillId="0" borderId="29" xfId="54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6" fillId="0" borderId="33" xfId="0" applyFont="1" applyFill="1" applyBorder="1" applyAlignment="1" applyProtection="1">
      <alignment horizontal="center"/>
      <protection locked="0"/>
    </xf>
    <xf numFmtId="0" fontId="48" fillId="0" borderId="35" xfId="0" applyFont="1" applyBorder="1" applyAlignment="1" applyProtection="1">
      <alignment/>
      <protection locked="0"/>
    </xf>
    <xf numFmtId="0" fontId="48" fillId="0" borderId="36" xfId="0" applyFont="1" applyBorder="1" applyAlignment="1" applyProtection="1">
      <alignment/>
      <protection locked="0"/>
    </xf>
    <xf numFmtId="0" fontId="48" fillId="0" borderId="33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8">
      <selection activeCell="G12" sqref="G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3">
        <v>2455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65" t="s">
        <v>6</v>
      </c>
      <c r="C4" s="66"/>
      <c r="D4" s="67" t="s">
        <v>610</v>
      </c>
      <c r="E4" s="66" t="s">
        <v>12</v>
      </c>
      <c r="F4" s="68"/>
      <c r="G4" s="68"/>
      <c r="H4" s="69"/>
      <c r="I4" s="66" t="s">
        <v>9</v>
      </c>
      <c r="J4" s="70"/>
      <c r="K4" s="20"/>
    </row>
    <row r="5" spans="2:11" ht="15">
      <c r="B5" s="71"/>
      <c r="C5" s="72"/>
      <c r="D5" s="73"/>
      <c r="E5" s="109"/>
      <c r="F5" s="109"/>
      <c r="G5" s="109"/>
      <c r="H5" s="109"/>
      <c r="I5" s="109"/>
      <c r="J5" s="110"/>
      <c r="K5" s="20"/>
    </row>
    <row r="6" spans="2:10" ht="17.25" customHeight="1">
      <c r="B6" s="71" t="s">
        <v>27</v>
      </c>
      <c r="C6" s="72"/>
      <c r="D6" s="74" t="s">
        <v>611</v>
      </c>
      <c r="E6" s="72" t="s">
        <v>7</v>
      </c>
      <c r="F6" s="109"/>
      <c r="G6" s="109"/>
      <c r="H6" s="109"/>
      <c r="I6" s="75"/>
      <c r="J6" s="76"/>
    </row>
    <row r="7" spans="2:10" ht="15">
      <c r="B7" s="71" t="s">
        <v>25</v>
      </c>
      <c r="C7" s="72"/>
      <c r="D7" s="74"/>
      <c r="E7" s="72" t="s">
        <v>8</v>
      </c>
      <c r="F7" s="109"/>
      <c r="G7" s="109"/>
      <c r="H7" s="109"/>
      <c r="I7" s="72" t="s">
        <v>26</v>
      </c>
      <c r="J7" s="77" t="s">
        <v>612</v>
      </c>
    </row>
    <row r="8" spans="2:12" ht="15.75" thickBot="1">
      <c r="B8" s="107" t="s">
        <v>28</v>
      </c>
      <c r="C8" s="108"/>
      <c r="D8" s="74"/>
      <c r="E8" s="72" t="s">
        <v>11</v>
      </c>
      <c r="F8" s="109" t="s">
        <v>613</v>
      </c>
      <c r="G8" s="109"/>
      <c r="H8" s="109"/>
      <c r="I8" s="72" t="s">
        <v>14</v>
      </c>
      <c r="J8" s="78">
        <f ca="1">TODAY()</f>
        <v>42093</v>
      </c>
      <c r="K8" s="20"/>
      <c r="L8" s="20"/>
    </row>
    <row r="9" spans="2:18" ht="16.5" thickBot="1" thickTop="1">
      <c r="B9" s="79"/>
      <c r="C9" s="80"/>
      <c r="D9" s="81"/>
      <c r="E9" s="80"/>
      <c r="F9" s="81"/>
      <c r="G9" s="81"/>
      <c r="H9" s="81"/>
      <c r="I9" s="80"/>
      <c r="J9" s="8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3" t="s">
        <v>1</v>
      </c>
      <c r="C10" s="101" t="s">
        <v>24</v>
      </c>
      <c r="D10" s="102"/>
      <c r="E10" s="103"/>
      <c r="F10" s="84" t="s">
        <v>0</v>
      </c>
      <c r="G10" s="85" t="s">
        <v>23</v>
      </c>
      <c r="H10" s="85" t="s">
        <v>15</v>
      </c>
      <c r="I10" s="86" t="s">
        <v>638</v>
      </c>
      <c r="J10" s="87" t="s">
        <v>2</v>
      </c>
      <c r="K10" s="24" t="s">
        <v>18</v>
      </c>
      <c r="L10" s="120" t="s">
        <v>629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04" t="s">
        <v>614</v>
      </c>
      <c r="D11" s="105"/>
      <c r="E11" s="106"/>
      <c r="F11" s="89">
        <v>4</v>
      </c>
      <c r="G11" s="90"/>
      <c r="H11" s="91">
        <f>+R11</f>
        <v>3398.4</v>
      </c>
      <c r="I11" s="92">
        <v>5</v>
      </c>
      <c r="J11" s="93">
        <f aca="true" t="shared" si="0" ref="J11:J28">F11*H11*(1-I11/100)</f>
        <v>12913.92</v>
      </c>
      <c r="K11" s="28">
        <v>1</v>
      </c>
      <c r="L11" s="121">
        <v>2124</v>
      </c>
      <c r="M11" s="29"/>
      <c r="N11" s="29"/>
      <c r="O11" s="29"/>
      <c r="P11" s="30">
        <v>1.6</v>
      </c>
      <c r="Q11" s="31">
        <f>+L11</f>
        <v>2124</v>
      </c>
      <c r="R11" s="33">
        <f>Q11*P11</f>
        <v>3398.4</v>
      </c>
    </row>
    <row r="12" spans="2:18" ht="15">
      <c r="B12" s="94">
        <f>+B11+1</f>
        <v>2</v>
      </c>
      <c r="C12" s="107" t="s">
        <v>615</v>
      </c>
      <c r="D12" s="111"/>
      <c r="E12" s="112"/>
      <c r="F12" s="95">
        <v>4</v>
      </c>
      <c r="G12" s="96"/>
      <c r="H12" s="97">
        <f>+R12</f>
        <v>3449.6000000000004</v>
      </c>
      <c r="I12" s="98">
        <v>5</v>
      </c>
      <c r="J12" s="99">
        <f t="shared" si="0"/>
        <v>13108.480000000001</v>
      </c>
      <c r="K12" s="28">
        <f>+K11+1</f>
        <v>2</v>
      </c>
      <c r="L12" s="121">
        <v>2156</v>
      </c>
      <c r="M12" s="29"/>
      <c r="N12" s="29"/>
      <c r="O12" s="29"/>
      <c r="P12" s="30">
        <v>1.6</v>
      </c>
      <c r="Q12" s="31">
        <f aca="true" t="shared" si="1" ref="Q12:Q28">+L12</f>
        <v>2156</v>
      </c>
      <c r="R12" s="33">
        <f aca="true" t="shared" si="2" ref="R12:R28">Q12*P12</f>
        <v>3449.6000000000004</v>
      </c>
    </row>
    <row r="13" spans="2:18" ht="15">
      <c r="B13" s="94">
        <f>+B12+1</f>
        <v>3</v>
      </c>
      <c r="C13" s="107" t="s">
        <v>616</v>
      </c>
      <c r="D13" s="111"/>
      <c r="E13" s="112"/>
      <c r="F13" s="95">
        <v>4</v>
      </c>
      <c r="G13" s="96"/>
      <c r="H13" s="97">
        <f aca="true" t="shared" si="3" ref="H13:H27">+R13</f>
        <v>6790.400000000001</v>
      </c>
      <c r="I13" s="98">
        <v>5</v>
      </c>
      <c r="J13" s="99">
        <f t="shared" si="0"/>
        <v>25803.52</v>
      </c>
      <c r="K13" s="28">
        <f>+K12+1</f>
        <v>3</v>
      </c>
      <c r="L13" s="121">
        <v>4244</v>
      </c>
      <c r="M13" s="29"/>
      <c r="N13" s="29"/>
      <c r="O13" s="29"/>
      <c r="P13" s="30">
        <v>1.6</v>
      </c>
      <c r="Q13" s="31">
        <f t="shared" si="1"/>
        <v>4244</v>
      </c>
      <c r="R13" s="33">
        <f t="shared" si="2"/>
        <v>6790.400000000001</v>
      </c>
    </row>
    <row r="14" spans="2:18" ht="15">
      <c r="B14" s="94">
        <f>+B13+1</f>
        <v>4</v>
      </c>
      <c r="C14" s="107" t="s">
        <v>617</v>
      </c>
      <c r="D14" s="111"/>
      <c r="E14" s="112"/>
      <c r="F14" s="95">
        <v>4</v>
      </c>
      <c r="G14" s="96"/>
      <c r="H14" s="97">
        <f t="shared" si="3"/>
        <v>10188.800000000001</v>
      </c>
      <c r="I14" s="98">
        <v>5</v>
      </c>
      <c r="J14" s="99">
        <f t="shared" si="0"/>
        <v>38717.44</v>
      </c>
      <c r="K14" s="28">
        <f>+K13+1</f>
        <v>4</v>
      </c>
      <c r="L14" s="121">
        <v>6368</v>
      </c>
      <c r="M14" s="29"/>
      <c r="N14" s="29"/>
      <c r="O14" s="29"/>
      <c r="P14" s="30">
        <v>1.6</v>
      </c>
      <c r="Q14" s="31">
        <f t="shared" si="1"/>
        <v>6368</v>
      </c>
      <c r="R14" s="33">
        <f t="shared" si="2"/>
        <v>10188.800000000001</v>
      </c>
    </row>
    <row r="15" spans="2:18" ht="15">
      <c r="B15" s="94">
        <f>+B14+1</f>
        <v>5</v>
      </c>
      <c r="C15" s="107" t="s">
        <v>618</v>
      </c>
      <c r="D15" s="111"/>
      <c r="E15" s="112"/>
      <c r="F15" s="95">
        <v>4</v>
      </c>
      <c r="G15" s="96"/>
      <c r="H15" s="97">
        <f t="shared" si="3"/>
        <v>10752</v>
      </c>
      <c r="I15" s="98">
        <v>5</v>
      </c>
      <c r="J15" s="99">
        <f t="shared" si="0"/>
        <v>40857.6</v>
      </c>
      <c r="K15" s="28">
        <f>+K14+1</f>
        <v>5</v>
      </c>
      <c r="L15" s="121">
        <v>6720</v>
      </c>
      <c r="M15" s="29"/>
      <c r="N15" s="29"/>
      <c r="O15" s="29"/>
      <c r="P15" s="30">
        <v>1.6</v>
      </c>
      <c r="Q15" s="31">
        <f t="shared" si="1"/>
        <v>6720</v>
      </c>
      <c r="R15" s="33">
        <f t="shared" si="2"/>
        <v>10752</v>
      </c>
    </row>
    <row r="16" spans="2:18" ht="15">
      <c r="B16" s="94">
        <f>+B15+1</f>
        <v>6</v>
      </c>
      <c r="C16" s="107" t="s">
        <v>630</v>
      </c>
      <c r="D16" s="111"/>
      <c r="E16" s="112"/>
      <c r="F16" s="95">
        <v>4</v>
      </c>
      <c r="G16" s="96"/>
      <c r="H16" s="97">
        <f t="shared" si="3"/>
        <v>15846.400000000001</v>
      </c>
      <c r="I16" s="98">
        <v>5</v>
      </c>
      <c r="J16" s="99">
        <f t="shared" si="0"/>
        <v>60216.32</v>
      </c>
      <c r="K16" s="28">
        <f>+K15+1</f>
        <v>6</v>
      </c>
      <c r="L16" s="121">
        <v>9904</v>
      </c>
      <c r="M16" s="29"/>
      <c r="N16" s="29"/>
      <c r="O16" s="29"/>
      <c r="P16" s="30">
        <v>1.6</v>
      </c>
      <c r="Q16" s="31">
        <f t="shared" si="1"/>
        <v>9904</v>
      </c>
      <c r="R16" s="33">
        <f t="shared" si="2"/>
        <v>15846.400000000001</v>
      </c>
    </row>
    <row r="17" spans="2:18" ht="15">
      <c r="B17" s="94">
        <f aca="true" t="shared" si="4" ref="B17:B29">+B16+1</f>
        <v>7</v>
      </c>
      <c r="C17" s="107" t="s">
        <v>619</v>
      </c>
      <c r="D17" s="111"/>
      <c r="E17" s="112"/>
      <c r="F17" s="95">
        <v>4</v>
      </c>
      <c r="G17" s="96"/>
      <c r="H17" s="97">
        <f t="shared" si="3"/>
        <v>569.6</v>
      </c>
      <c r="I17" s="98">
        <v>5</v>
      </c>
      <c r="J17" s="99">
        <f t="shared" si="0"/>
        <v>2164.48</v>
      </c>
      <c r="K17" s="28">
        <f aca="true" t="shared" si="5" ref="K17:K28">+K16+1</f>
        <v>7</v>
      </c>
      <c r="L17" s="121">
        <v>356</v>
      </c>
      <c r="M17" s="29"/>
      <c r="N17" s="29"/>
      <c r="O17" s="29"/>
      <c r="P17" s="30">
        <v>1.6</v>
      </c>
      <c r="Q17" s="31">
        <f t="shared" si="1"/>
        <v>356</v>
      </c>
      <c r="R17" s="33">
        <f t="shared" si="2"/>
        <v>569.6</v>
      </c>
    </row>
    <row r="18" spans="2:18" ht="15">
      <c r="B18" s="94">
        <f t="shared" si="4"/>
        <v>8</v>
      </c>
      <c r="C18" s="107" t="s">
        <v>620</v>
      </c>
      <c r="D18" s="111"/>
      <c r="E18" s="112"/>
      <c r="F18" s="95">
        <v>4</v>
      </c>
      <c r="G18" s="96"/>
      <c r="H18" s="97">
        <f t="shared" si="3"/>
        <v>934.4000000000001</v>
      </c>
      <c r="I18" s="98">
        <v>5</v>
      </c>
      <c r="J18" s="99">
        <f t="shared" si="0"/>
        <v>3550.7200000000003</v>
      </c>
      <c r="K18" s="28">
        <f t="shared" si="5"/>
        <v>8</v>
      </c>
      <c r="L18" s="121">
        <v>584</v>
      </c>
      <c r="M18" s="29"/>
      <c r="N18" s="29"/>
      <c r="O18" s="29"/>
      <c r="P18" s="30">
        <v>1.6</v>
      </c>
      <c r="Q18" s="31">
        <f t="shared" si="1"/>
        <v>584</v>
      </c>
      <c r="R18" s="33">
        <f t="shared" si="2"/>
        <v>934.4000000000001</v>
      </c>
    </row>
    <row r="19" spans="2:18" ht="15">
      <c r="B19" s="94">
        <f t="shared" si="4"/>
        <v>9</v>
      </c>
      <c r="C19" s="107" t="s">
        <v>621</v>
      </c>
      <c r="D19" s="111"/>
      <c r="E19" s="112"/>
      <c r="F19" s="95">
        <v>4</v>
      </c>
      <c r="G19" s="96"/>
      <c r="H19" s="97">
        <f t="shared" si="3"/>
        <v>1267.2</v>
      </c>
      <c r="I19" s="98">
        <v>5</v>
      </c>
      <c r="J19" s="99">
        <f t="shared" si="0"/>
        <v>4815.36</v>
      </c>
      <c r="K19" s="28">
        <f t="shared" si="5"/>
        <v>9</v>
      </c>
      <c r="L19" s="121">
        <v>792</v>
      </c>
      <c r="M19" s="29"/>
      <c r="N19" s="29"/>
      <c r="O19" s="29"/>
      <c r="P19" s="30">
        <v>1.6</v>
      </c>
      <c r="Q19" s="31">
        <f t="shared" si="1"/>
        <v>792</v>
      </c>
      <c r="R19" s="33">
        <f t="shared" si="2"/>
        <v>1267.2</v>
      </c>
    </row>
    <row r="20" spans="2:18" ht="15.75" thickBot="1">
      <c r="B20" s="94">
        <f t="shared" si="4"/>
        <v>10</v>
      </c>
      <c r="C20" s="107" t="s">
        <v>622</v>
      </c>
      <c r="D20" s="111"/>
      <c r="E20" s="112"/>
      <c r="F20" s="95">
        <v>4</v>
      </c>
      <c r="G20" s="96"/>
      <c r="H20" s="97">
        <f t="shared" si="3"/>
        <v>2067.2000000000003</v>
      </c>
      <c r="I20" s="98">
        <v>5</v>
      </c>
      <c r="J20" s="99">
        <f t="shared" si="0"/>
        <v>7855.360000000001</v>
      </c>
      <c r="K20" s="28">
        <f t="shared" si="5"/>
        <v>10</v>
      </c>
      <c r="L20" s="121">
        <v>1292</v>
      </c>
      <c r="M20" s="29"/>
      <c r="N20" s="29"/>
      <c r="O20" s="29"/>
      <c r="P20" s="30">
        <v>1.6</v>
      </c>
      <c r="Q20" s="31">
        <f t="shared" si="1"/>
        <v>1292</v>
      </c>
      <c r="R20" s="33">
        <f t="shared" si="2"/>
        <v>2067.2000000000003</v>
      </c>
    </row>
    <row r="21" spans="2:18" ht="15.75" thickBot="1">
      <c r="B21" s="94">
        <f t="shared" si="4"/>
        <v>11</v>
      </c>
      <c r="C21" s="107" t="s">
        <v>623</v>
      </c>
      <c r="D21" s="111"/>
      <c r="E21" s="112"/>
      <c r="F21" s="95">
        <v>4</v>
      </c>
      <c r="G21" s="96"/>
      <c r="H21" s="97">
        <f t="shared" si="3"/>
        <v>6841.6</v>
      </c>
      <c r="I21" s="98">
        <v>5</v>
      </c>
      <c r="J21" s="99">
        <f t="shared" si="0"/>
        <v>25998.08</v>
      </c>
      <c r="K21" s="28">
        <f t="shared" si="5"/>
        <v>11</v>
      </c>
      <c r="L21" s="116">
        <v>4276</v>
      </c>
      <c r="M21" s="123" t="s">
        <v>637</v>
      </c>
      <c r="N21" s="29"/>
      <c r="O21" s="29"/>
      <c r="P21" s="30">
        <v>1.6</v>
      </c>
      <c r="Q21" s="31">
        <f t="shared" si="1"/>
        <v>4276</v>
      </c>
      <c r="R21" s="33">
        <f t="shared" si="2"/>
        <v>6841.6</v>
      </c>
    </row>
    <row r="22" spans="2:18" ht="15">
      <c r="B22" s="94">
        <f t="shared" si="4"/>
        <v>12</v>
      </c>
      <c r="C22" s="107" t="s">
        <v>624</v>
      </c>
      <c r="D22" s="111"/>
      <c r="E22" s="112"/>
      <c r="F22" s="95">
        <v>1</v>
      </c>
      <c r="G22" s="96"/>
      <c r="H22" s="97">
        <f t="shared" si="3"/>
        <v>1496</v>
      </c>
      <c r="I22" s="98">
        <v>5</v>
      </c>
      <c r="J22" s="99">
        <f t="shared" si="0"/>
        <v>1421.2</v>
      </c>
      <c r="K22" s="28">
        <f t="shared" si="5"/>
        <v>12</v>
      </c>
      <c r="L22" s="29"/>
      <c r="M22" s="121">
        <v>935</v>
      </c>
      <c r="N22" s="29"/>
      <c r="O22" s="29"/>
      <c r="P22" s="30">
        <v>1.6</v>
      </c>
      <c r="Q22" s="31">
        <f>+M22</f>
        <v>935</v>
      </c>
      <c r="R22" s="33">
        <f t="shared" si="2"/>
        <v>1496</v>
      </c>
    </row>
    <row r="23" spans="2:18" ht="15">
      <c r="B23" s="94">
        <f t="shared" si="4"/>
        <v>13</v>
      </c>
      <c r="C23" s="107" t="s">
        <v>625</v>
      </c>
      <c r="D23" s="111"/>
      <c r="E23" s="112"/>
      <c r="F23" s="95">
        <v>1</v>
      </c>
      <c r="G23" s="96"/>
      <c r="H23" s="97">
        <f t="shared" si="3"/>
        <v>2232</v>
      </c>
      <c r="I23" s="98">
        <v>5</v>
      </c>
      <c r="J23" s="99">
        <f t="shared" si="0"/>
        <v>2120.4</v>
      </c>
      <c r="K23" s="28">
        <f t="shared" si="5"/>
        <v>13</v>
      </c>
      <c r="L23" s="29"/>
      <c r="M23" s="121">
        <v>1395</v>
      </c>
      <c r="N23" s="29"/>
      <c r="O23" s="29"/>
      <c r="P23" s="30">
        <v>1.6</v>
      </c>
      <c r="Q23" s="31">
        <f>+M23</f>
        <v>1395</v>
      </c>
      <c r="R23" s="33">
        <f t="shared" si="2"/>
        <v>2232</v>
      </c>
    </row>
    <row r="24" spans="2:18" ht="15">
      <c r="B24" s="94">
        <f t="shared" si="4"/>
        <v>14</v>
      </c>
      <c r="C24" s="107" t="s">
        <v>626</v>
      </c>
      <c r="D24" s="111"/>
      <c r="E24" s="112"/>
      <c r="F24" s="95">
        <v>1</v>
      </c>
      <c r="G24" s="96"/>
      <c r="H24" s="97">
        <f t="shared" si="3"/>
        <v>2776</v>
      </c>
      <c r="I24" s="98">
        <v>5</v>
      </c>
      <c r="J24" s="99">
        <f t="shared" si="0"/>
        <v>2637.2</v>
      </c>
      <c r="K24" s="28">
        <f t="shared" si="5"/>
        <v>14</v>
      </c>
      <c r="L24" s="29"/>
      <c r="M24" s="121">
        <v>1735</v>
      </c>
      <c r="N24" s="29"/>
      <c r="O24" s="29"/>
      <c r="P24" s="30">
        <v>1.6</v>
      </c>
      <c r="Q24" s="31">
        <f>+M24</f>
        <v>1735</v>
      </c>
      <c r="R24" s="33">
        <f t="shared" si="2"/>
        <v>2776</v>
      </c>
    </row>
    <row r="25" spans="2:18" ht="15.75" thickBot="1">
      <c r="B25" s="94">
        <f t="shared" si="4"/>
        <v>15</v>
      </c>
      <c r="C25" s="107" t="s">
        <v>627</v>
      </c>
      <c r="D25" s="111"/>
      <c r="E25" s="112"/>
      <c r="F25" s="95">
        <v>1</v>
      </c>
      <c r="G25" s="96"/>
      <c r="H25" s="97">
        <f t="shared" si="3"/>
        <v>4059.2000000000003</v>
      </c>
      <c r="I25" s="98">
        <v>5</v>
      </c>
      <c r="J25" s="99">
        <f t="shared" si="0"/>
        <v>3856.2400000000002</v>
      </c>
      <c r="K25" s="28">
        <f t="shared" si="5"/>
        <v>15</v>
      </c>
      <c r="L25" s="29"/>
      <c r="M25" s="121">
        <v>2537</v>
      </c>
      <c r="N25" s="29"/>
      <c r="O25" s="29"/>
      <c r="P25" s="30">
        <v>1.6</v>
      </c>
      <c r="Q25" s="31">
        <f>+M25</f>
        <v>2537</v>
      </c>
      <c r="R25" s="33">
        <f t="shared" si="2"/>
        <v>4059.2000000000003</v>
      </c>
    </row>
    <row r="26" spans="2:18" ht="15.75" thickBot="1">
      <c r="B26" s="94">
        <f t="shared" si="4"/>
        <v>16</v>
      </c>
      <c r="C26" s="107" t="s">
        <v>628</v>
      </c>
      <c r="D26" s="111"/>
      <c r="E26" s="112"/>
      <c r="F26" s="95">
        <v>1</v>
      </c>
      <c r="G26" s="96"/>
      <c r="H26" s="97">
        <f t="shared" si="3"/>
        <v>5552</v>
      </c>
      <c r="I26" s="98">
        <v>5</v>
      </c>
      <c r="J26" s="99">
        <f t="shared" si="0"/>
        <v>5274.4</v>
      </c>
      <c r="K26" s="28">
        <f t="shared" si="5"/>
        <v>16</v>
      </c>
      <c r="L26" s="29"/>
      <c r="M26" s="122">
        <v>3470</v>
      </c>
      <c r="N26" s="29"/>
      <c r="O26" s="119" t="s">
        <v>636</v>
      </c>
      <c r="P26" s="30">
        <v>1.6</v>
      </c>
      <c r="Q26" s="31">
        <f>+M26</f>
        <v>3470</v>
      </c>
      <c r="R26" s="33">
        <f t="shared" si="2"/>
        <v>5552</v>
      </c>
    </row>
    <row r="27" spans="2:18" ht="15">
      <c r="B27" s="94">
        <f t="shared" si="4"/>
        <v>17</v>
      </c>
      <c r="C27" s="107" t="s">
        <v>634</v>
      </c>
      <c r="D27" s="111"/>
      <c r="E27" s="112"/>
      <c r="F27" s="95">
        <v>1</v>
      </c>
      <c r="G27" s="96"/>
      <c r="H27" s="97">
        <f t="shared" si="3"/>
        <v>35550.4</v>
      </c>
      <c r="I27" s="98">
        <v>5</v>
      </c>
      <c r="J27" s="99">
        <f t="shared" si="0"/>
        <v>33772.88</v>
      </c>
      <c r="K27" s="28">
        <f t="shared" si="5"/>
        <v>17</v>
      </c>
      <c r="L27" s="113" t="s">
        <v>631</v>
      </c>
      <c r="M27" s="114" t="s">
        <v>633</v>
      </c>
      <c r="N27" s="114">
        <v>26140</v>
      </c>
      <c r="O27" s="115">
        <v>0.15</v>
      </c>
      <c r="P27" s="30">
        <v>1.6</v>
      </c>
      <c r="Q27" s="31">
        <f>+N27*(1-0.15)</f>
        <v>22219</v>
      </c>
      <c r="R27" s="33">
        <f t="shared" si="2"/>
        <v>35550.4</v>
      </c>
    </row>
    <row r="28" spans="2:18" ht="15.75" thickBot="1">
      <c r="B28" s="94">
        <f t="shared" si="4"/>
        <v>18</v>
      </c>
      <c r="C28" s="107" t="s">
        <v>635</v>
      </c>
      <c r="D28" s="111"/>
      <c r="E28" s="112"/>
      <c r="F28" s="95">
        <v>1</v>
      </c>
      <c r="G28" s="96"/>
      <c r="H28" s="97">
        <f>+R28</f>
        <v>98518.40000000001</v>
      </c>
      <c r="I28" s="100">
        <v>5</v>
      </c>
      <c r="J28" s="99">
        <f t="shared" si="0"/>
        <v>93592.48000000001</v>
      </c>
      <c r="K28" s="28">
        <f t="shared" si="5"/>
        <v>18</v>
      </c>
      <c r="L28" s="116" t="s">
        <v>631</v>
      </c>
      <c r="M28" s="117" t="s">
        <v>632</v>
      </c>
      <c r="N28" s="117">
        <v>72440</v>
      </c>
      <c r="O28" s="118">
        <v>0.15</v>
      </c>
      <c r="P28" s="30">
        <v>1.6</v>
      </c>
      <c r="Q28" s="31">
        <f>+N28*(1-0.15)</f>
        <v>61574</v>
      </c>
      <c r="R28" s="33">
        <f t="shared" si="2"/>
        <v>98518.40000000001</v>
      </c>
    </row>
    <row r="29" spans="2:10" ht="15">
      <c r="B29" s="40" t="s">
        <v>17</v>
      </c>
      <c r="C29" s="41"/>
      <c r="D29" s="35"/>
      <c r="E29" s="35"/>
      <c r="F29" s="42"/>
      <c r="G29" s="43" t="s">
        <v>3</v>
      </c>
      <c r="H29" s="44"/>
      <c r="I29" s="45"/>
      <c r="J29" s="46">
        <f>SUM(J11:J28)</f>
        <v>378676.0800000001</v>
      </c>
    </row>
    <row r="30" spans="2:10" ht="15">
      <c r="B30" s="47"/>
      <c r="C30" s="48"/>
      <c r="D30" s="49"/>
      <c r="E30" s="37"/>
      <c r="F30" s="50"/>
      <c r="G30" s="51" t="s">
        <v>13</v>
      </c>
      <c r="H30" s="52"/>
      <c r="I30" s="53"/>
      <c r="J30" s="54">
        <f>J29*I30</f>
        <v>0</v>
      </c>
    </row>
    <row r="31" spans="2:10" ht="15">
      <c r="B31" s="36"/>
      <c r="C31" s="37"/>
      <c r="D31" s="37"/>
      <c r="E31" s="37"/>
      <c r="F31" s="55"/>
      <c r="G31" s="56" t="s">
        <v>4</v>
      </c>
      <c r="H31" s="48"/>
      <c r="I31" s="57"/>
      <c r="J31" s="54">
        <f>J29-J30</f>
        <v>378676.0800000001</v>
      </c>
    </row>
    <row r="32" spans="2:10" ht="15">
      <c r="B32" s="36"/>
      <c r="C32" s="37"/>
      <c r="D32" s="37"/>
      <c r="E32" s="37"/>
      <c r="F32" s="50"/>
      <c r="G32" s="51">
        <v>0.19</v>
      </c>
      <c r="H32" s="52"/>
      <c r="I32" s="53">
        <v>0.19</v>
      </c>
      <c r="J32" s="54">
        <f>J31*I32</f>
        <v>71948.45520000001</v>
      </c>
    </row>
    <row r="33" spans="2:10" ht="15.75" thickBot="1">
      <c r="B33" s="38"/>
      <c r="C33" s="39"/>
      <c r="D33" s="39"/>
      <c r="E33" s="39"/>
      <c r="F33" s="58"/>
      <c r="G33" s="59" t="s">
        <v>2</v>
      </c>
      <c r="H33" s="60"/>
      <c r="I33" s="61"/>
      <c r="J33" s="62">
        <f>J31+J32</f>
        <v>450624.5352000001</v>
      </c>
    </row>
  </sheetData>
  <sheetProtection formatCells="0"/>
  <mergeCells count="24">
    <mergeCell ref="C16:E16"/>
    <mergeCell ref="C27:E27"/>
    <mergeCell ref="C28:E28"/>
    <mergeCell ref="C22:E22"/>
    <mergeCell ref="C23:E23"/>
    <mergeCell ref="C24:E24"/>
    <mergeCell ref="C25:E25"/>
    <mergeCell ref="C26:E26"/>
    <mergeCell ref="C18:E18"/>
    <mergeCell ref="C19:E19"/>
    <mergeCell ref="C20:E20"/>
    <mergeCell ref="C21:E21"/>
    <mergeCell ref="C12:E12"/>
    <mergeCell ref="C13:E13"/>
    <mergeCell ref="C14:E14"/>
    <mergeCell ref="C15:E15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4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4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4" t="s">
        <v>585</v>
      </c>
    </row>
    <row r="108" spans="1:13" ht="15">
      <c r="A108">
        <v>107</v>
      </c>
      <c r="B108" s="34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4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4" t="s">
        <v>599</v>
      </c>
      <c r="M109" t="s">
        <v>600</v>
      </c>
    </row>
    <row r="110" spans="1:9" ht="15">
      <c r="A110">
        <v>109</v>
      </c>
      <c r="B110" s="34" t="s">
        <v>602</v>
      </c>
      <c r="C110" t="s">
        <v>601</v>
      </c>
      <c r="I110" t="s">
        <v>603</v>
      </c>
    </row>
    <row r="111" spans="1:12" ht="15">
      <c r="A111">
        <v>110</v>
      </c>
      <c r="B111" s="34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4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2015-03-30T21:05:36Z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