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25" i="1" l="1"/>
  <c r="Q21" i="1"/>
  <c r="Q20" i="1"/>
  <c r="Q19" i="1"/>
  <c r="Q23" i="1"/>
  <c r="Q22" i="1"/>
  <c r="Q11" i="1" l="1"/>
  <c r="Q15" i="1" l="1"/>
  <c r="Q16" i="1"/>
  <c r="Q17" i="1"/>
  <c r="Q18" i="1"/>
  <c r="Q26" i="1" l="1"/>
  <c r="Q24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<sst xmlns="http://schemas.openxmlformats.org/spreadsheetml/2006/main" count="1053" uniqueCount="724">
  <si>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</si>
  <si>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</si>
  <si>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</si>
  <si>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</si>
  <si>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</si>
  <si>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</si>
  <si>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</si>
  <si>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</si>
  <si>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</si>
  <si>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</si>
  <si>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</si>
  <si>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</si>
  <si>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</si>
  <si>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</si>
  <si>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</si>
  <si>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</si>
  <si>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</si>
  <si>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</si>
  <si>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</si>
  <si>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</si>
  <si>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</si>
  <si>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</si>
  <si>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</si>
  <si>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</si>
  <si>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</si>
  <si>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</si>
  <si>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</si>
  <si>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</si>
  <si>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</si>
  <si>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</si>
  <si>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</si>
  <si>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</si>
  <si>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</si>
  <si>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</si>
  <si>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</si>
  <si>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</si>
  <si>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</si>
  <si>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</si>
  <si>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</si>
  <si>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</si>
  <si>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</si>
  <si>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</si>
  <si>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</si>
  <si>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</si>
  <si>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</si>
  <si>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</si>
  <si>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</si>
  <si>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</si>
  <si>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</si>
  <si>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</si>
  <si>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</si>
  <si>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</si>
  <si>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</si>
  <si>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</si>
  <si>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</si>
  <si>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</si>
  <si>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</si>
  <si>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</si>
  <si>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</si>
  <si>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</si>
  <si>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</si>
  <si>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</si>
  <si>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</si>
  <si>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</si>
  <si>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</si>
  <si>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</si>
  <si>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</si>
  <si>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</si>
  <si>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</si>
  <si>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</si>
  <si>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</si>
  <si>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</si>
  <si>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</si>
  <si>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</si>
  <si>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</si>
  <si>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</si>
  <si>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</si>
  <si>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</si>
  <si>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</si>
  <si>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</si>
  <si>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</si>
  <si>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</si>
  <si>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</si>
  <si>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</si>
  <si>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</si>
  <si>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</si>
  <si>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</si>
  <si>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</si>
  <si>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</si>
  <si>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</si>
  <si>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</si>
  <si>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</si>
  <si>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</si>
  <si>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</si>
  <si>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</si>
  <si>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</si>
  <si>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</si>
  <si>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</si>
  <si>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</si>
  <si>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</si>
  <si>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</si>
  <si>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</si>
  <si>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</si>
  <si>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</si>
  <si>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</si>
  <si>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</si>
  <si>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</si>
  <si>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</si>
  <si>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</si>
  <si>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</si>
  <si>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</si>
  <si>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</si>
  <si>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</si>
  <si>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</si>
  <si>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</si>
  <si>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</si>
  <si>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</si>
  <si>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</si>
  <si>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</si>
  <si>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</si>
  <si>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</si>
  <si>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</si>
  <si>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</si>
  <si>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</si>
  <si>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</si>
  <si>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</si>
  <si>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</si>
  <si>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</si>
  <si>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</si>
  <si>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</si>
  <si>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</si>
  <si>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</si>
  <si>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</si>
  <si>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</si>
  <si>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</si>
  <si>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</si>
  <si>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</si>
  <si>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</si>
  <si>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</si>
  <si>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</si>
  <si>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</si>
  <si>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</si>
  <si>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</si>
  <si>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</si>
  <si>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</si>
  <si>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</si>
  <si>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</si>
  <si>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</si>
  <si>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</si>
  <si>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</si>
  <si>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</si>
  <si>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</si>
  <si>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</si>
  <si>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</si>
  <si>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</si>
  <si>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</si>
  <si>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</si>
  <si>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</si>
  <si>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</si>
  <si>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</si>
  <si>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</si>
  <si>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</si>
  <si>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</si>
  <si>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</si>
  <si>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</si>
  <si>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</si>
  <si>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</si>
  <si>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</si>
  <si>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</si>
  <si>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</si>
  <si>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</si>
  <si>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</si>
  <si>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</si>
  <si>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</si>
  <si>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</si>
  <si>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</si>
  <si>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</si>
  <si>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</si>
  <si>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</si>
  <si>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</si>
  <si>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</si>
  <si>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</si>
  <si>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</si>
  <si>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</si>
  <si>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</si>
  <si>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</si>
  <si>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</si>
  <si>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</si>
  <si>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</si>
  <si>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</si>
  <si>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</si>
  <si>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</si>
  <si>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</si>
  <si>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</si>
  <si>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</si>
  <si>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</si>
  <si>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</si>
  <si>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</si>
  <si>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</si>
  <si>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</si>
  <si>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</si>
  <si>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</si>
  <si>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</si>
  <si>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</si>
  <si>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</si>
  <si>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</si>
  <si>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</si>
  <si>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</si>
  <si>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</si>
  <si>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</si>
  <si>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</si>
  <si>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</si>
  <si>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</si>
  <si>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</si>
  <si>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</si>
  <si>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</si>
  <si>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</si>
  <si>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</si>
  <si>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</si>
  <si>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</si>
  <si>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</si>
  <si>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</si>
  <si>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</si>
  <si>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</si>
  <si>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</si>
  <si>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</si>
  <si>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</si>
  <si>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</si>
  <si>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</si>
  <si>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</si>
  <si>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</si>
  <si>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</si>
  <si>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</si>
  <si>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</si>
  <si>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</si>
  <si>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</si>
  <si>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</si>
  <si>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</si>
  <si>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</si>
  <si>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</si>
  <si>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</si>
  <si>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</si>
  <si>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</si>
  <si>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</si>
  <si>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</si>
  <si>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</si>
  <si>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</si>
  <si>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</si>
  <si>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</si>
  <si>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</si>
  <si>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</si>
  <si>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</si>
  <si>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</si>
  <si>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</si>
  <si>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</si>
  <si>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</si>
  <si>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</si>
  <si>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</si>
  <si>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</si>
  <si>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</si>
  <si>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</si>
  <si>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</si>
  <si>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</si>
  <si>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</si>
  <si>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</si>
  <si>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</si>
  <si>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</si>
  <si>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</si>
  <si>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</si>
  <si>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</si>
  <si>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</si>
  <si>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</si>
  <si>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</si>
  <si>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</si>
  <si>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</si>
  <si>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</si>
  <si>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</si>
  <si>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</si>
  <si>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</si>
  <si>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</si>
  <si>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</si>
  <si>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</si>
  <si>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</si>
  <si>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</si>
  <si>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</si>
  <si>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</si>
  <si>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</si>
  <si>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</si>
  <si>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</si>
  <si>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</si>
  <si>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</si>
  <si>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</si>
  <si>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</si>
  <si>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</si>
  <si>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</si>
  <si>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</si>
  <si>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</si>
  <si>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</si>
  <si>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</si>
  <si>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</si>
  <si>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</si>
  <si>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</si>
  <si>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</si>
  <si>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</si>
  <si>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</si>
  <si>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</si>
  <si>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</si>
  <si>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</si>
  <si>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</si>
  <si>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</si>
  <si>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</si>
  <si>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</si>
  <si>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</si>
  <si>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</si>
  <si>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</si>
  <si>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</si>
  <si>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</si>
  <si>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</si>
  <si>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</si>
  <si>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</si>
  <si>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</si>
  <si>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</si>
  <si>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</si>
  <si>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</si>
  <si>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</si>
  <si>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</si>
  <si>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</si>
  <si>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</si>
  <si>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</si>
  <si>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</si>
  <si>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</si>
  <si>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</si>
  <si>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</si>
  <si>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</si>
  <si>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</si>
  <si>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</si>
  <si>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</si>
  <si>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</si>
  <si>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</si>
  <si>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</si>
  <si>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</si>
  <si>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</si>
  <si>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</si>
  <si>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</si>
  <si>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</si>
  <si>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</si>
  <si>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</si>
  <si>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</si>
  <si>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</si>
  <si>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</si>
  <si>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</si>
  <si>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</si>
  <si>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</si>
  <si>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</si>
  <si>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</si>
  <si>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</si>
  <si>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</si>
  <si>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</si>
  <si>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</si>
  <si>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</si>
  <si>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</si>
  <si>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</si>
  <si>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</si>
  <si>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</si>
  <si>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</si>
  <si>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</si>
  <si>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</si>
  <si>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</si>
  <si>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</si>
  <si>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</si>
  <si>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</si>
  <si>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</si>
  <si>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</si>
  <si>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</si>
  <si>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</si>
  <si>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</si>
  <si>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</si>
  <si>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</si>
  <si>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</si>
  <si>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</si>
  <si>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</si>
  <si>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</si>
  <si>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</si>
  <si>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</si>
  <si>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</si>
  <si>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</si>
  <si>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</si>
  <si>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</si>
  <si>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</si>
  <si>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</si>
  <si>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</si>
  <si>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</si>
  <si>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</si>
  <si>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</si>
  <si>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</si>
  <si>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</si>
  <si>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</si>
  <si>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</si>
  <si>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</si>
  <si>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</si>
  <si>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</si>
  <si>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</si>
  <si>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</si>
  <si>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</si>
  <si>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</si>
  <si>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</si>
  <si>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</si>
  <si>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</si>
  <si>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</si>
  <si>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</si>
  <si>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</si>
  <si>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</si>
  <si>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</si>
  <si>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</si>
  <si>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</si>
  <si>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</si>
  <si>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</si>
  <si>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</si>
  <si>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</si>
  <si>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</si>
  <si>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</si>
  <si>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</si>
  <si>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</si>
  <si>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</si>
  <si>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</si>
  <si>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</si>
  <si>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</si>
  <si>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</si>
  <si>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</si>
  <si>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</si>
  <si>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</si>
  <si>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</si>
  <si>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</si>
  <si>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</si>
  <si>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</si>
  <si>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</si>
  <si>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</si>
  <si>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</si>
  <si>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</si>
  <si>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</si>
  <si>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</si>
  <si>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</si>
  <si>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</si>
  <si>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</si>
  <si>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</si>
  <si>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</si>
  <si>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</si>
  <si>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</si>
  <si>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</si>
  <si>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</si>
  <si>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</si>
  <si>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</si>
  <si>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</si>
  <si>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</si>
  <si>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</si>
  <si>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</si>
  <si>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</si>
  <si>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</si>
  <si>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</si>
  <si>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</si>
  <si>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</si>
  <si>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</si>
  <si>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</si>
  <si>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</si>
  <si>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</si>
  <si>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</si>
  <si>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</si>
  <si>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</si>
  <si>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</si>
  <si>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</si>
  <si>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</si>
  <si>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</si>
  <si>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</si>
  <si>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</si>
  <si>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</si>
  <si>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</si>
  <si>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</si>
  <si>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</si>
  <si>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</si>
  <si>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</si>
  <si>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</si>
  <si>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</si>
  <si>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</si>
  <si>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</si>
  <si>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</si>
  <si>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</si>
  <si>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</si>
  <si>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</si>
  <si>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</si>
  <si>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</si>
  <si>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</si>
  <si>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</si>
  <si>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</si>
  <si>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</si>
  <si>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</si>
  <si>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</si>
  <si>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</si>
  <si>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</si>
  <si>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</si>
  <si>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</si>
  <si>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</si>
  <si>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</si>
  <si>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</si>
  <si>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</si>
  <si>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</si>
  <si>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</si>
  <si>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</si>
  <si>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</si>
  <si>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</si>
  <si>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</si>
  <si>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</si>
  <si>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</si>
  <si>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</si>
  <si>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</si>
  <si>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</si>
  <si>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</si>
  <si>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</si>
  <si>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</si>
  <si>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</si>
  <si>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</si>
  <si>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</si>
  <si>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</si>
  <si>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</si>
  <si>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</si>
  <si>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</si>
  <si>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</si>
  <si>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</si>
  <si>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</si>
  <si>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</si>
  <si>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</si>
  <si>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</si>
  <si>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</si>
  <si>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</si>
  <si>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</si>
  <si>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</si>
  <si>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</si>
  <si>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</si>
  <si>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</si>
  <si>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</si>
  <si>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</si>
  <si>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</si>
  <si>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</si>
  <si>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</si>
  <si>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</si>
  <si>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</si>
  <si>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</si>
  <si>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</si>
  <si>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</si>
  <si>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</si>
  <si>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</si>
  <si>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</si>
  <si>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</si>
  <si>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</si>
  <si>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</si>
  <si>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</si>
  <si>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</si>
  <si>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</si>
  <si>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</si>
  <si>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</si>
  <si>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</si>
  <si>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</si>
  <si>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</si>
  <si>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</si>
  <si>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</si>
  <si>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</si>
  <si>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</si>
  <si>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</si>
  <si>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</si>
  <si>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</si>
  <si>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</si>
  <si>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</si>
  <si>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</si>
  <si>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</si>
  <si>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</si>
  <si>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</si>
  <si>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</si>
  <si>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</si>
  <si>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</si>
  <si>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</si>
  <si>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</si>
  <si>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</si>
  <si>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</si>
  <si>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</si>
  <si>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</si>
  <si>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</si>
  <si>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</si>
  <si>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</si>
  <si>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</si>
  <si>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</si>
  <si>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</si>
  <si>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</si>
  <si>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</si>
  <si>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</si>
  <si>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</si>
  <si>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</si>
  <si>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</si>
  <si>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</si>
  <si>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</si>
  <si>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</si>
  <si>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</si>
  <si>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</si>
  <si>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</si>
  <si>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</si>
  <si>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</si>
  <si>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</si>
  <si>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</si>
  <si>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</si>
  <si>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</si>
  <si>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</si>
  <si>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</si>
  <si>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</si>
  <si>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</si>
  <si>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</si>
  <si>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</si>
  <si>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</si>
  <si>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</si>
  <si>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</si>
  <si>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</si>
  <si>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</si>
  <si>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</si>
  <si>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</si>
  <si>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</si>
  <si>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</si>
  <si>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</si>
  <si>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</si>
  <si>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</si>
  <si>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</si>
  <si>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</si>
  <si>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</si>
  <si>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</si>
  <si>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</si>
  <si>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</si>
  <si>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</si>
  <si>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</si>
  <si>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</si>
  <si>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</si>
  <si>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</si>
  <si>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</si>
  <si>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</si>
  <si>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</si>
  <si>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</si>
  <si>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</si>
  <si>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</si>
  <si>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</si>
  <si>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</si>
  <si>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</si>
  <si>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</si>
  <si>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</si>
  <si>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</si>
  <si>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</si>
  <si>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</si>
  <si>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</si>
  <si>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</si>
  <si>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</si>
  <si>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</si>
  <si>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</si>
  <si>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</si>
  <si>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</si>
  <si>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</si>
  <si>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</si>
  <si>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</si>
  <si>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</si>
  <si>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</si>
  <si>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</si>
  <si>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</si>
  <si>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</si>
  <si>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</si>
  <si>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</si>
  <si>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</si>
  <si>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</si>
  <si>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</si>
  <si>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</si>
  <si>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</si>
  <si>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</si>
  <si>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</si>
  <si>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</si>
  <si>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</si>
  <si>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</si>
  <si>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</si>
  <si>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</si>
  <si>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</si>
  <si>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</si>
  <si>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</si>
  <si>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</si>
  <si>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</si>
  <si>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</si>
  <si>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</si>
  <si>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</si>
  <si>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</si>
  <si>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</si>
  <si>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</si>
  <si>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</si>
  <si>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</si>
  <si>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</si>
  <si>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</si>
  <si>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</si>
  <si>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</si>
  <si>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</si>
  <si>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</si>
  <si>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</si>
  <si>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</si>
  <si>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</si>
  <si>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</si>
  <si>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</si>
  <si>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</si>
  <si>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</si>
  <si>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</si>
  <si>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</si>
  <si>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</si>
  <si>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</si>
  <si>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</si>
  <si>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</si>
  <si>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</si>
  <si>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</si>
  <si>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</si>
  <si>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</si>
  <si>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</si>
  <si>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</si>
  <si>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METRO</t>
  </si>
  <si>
    <t>MANGUERA ANACONDA FULL INOX 3"</t>
  </si>
  <si>
    <t>INGENIERIA COMIND</t>
  </si>
  <si>
    <t>Yohan Garrido</t>
  </si>
  <si>
    <t>0-0-0-0</t>
  </si>
  <si>
    <t>LA MANGUERA VIENE EN ROLLO DE 25MTRS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</si>
</sst>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4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2446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722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>
        <f>VLOOKUP(D4,CLIENTES,4,FALSE)</f>
        <v>0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INGENIERIA COMIND</v>
      </c>
      <c r="E6" s="37" t="s">
        <v>7</v>
      </c>
      <c r="F6" s="122">
        <f>VLOOKUP(D4,CLIENTES,5,FALSE)</f>
        <v>0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>
        <f>VLOOKUP(D4,CLIENTES,6,FALSE)</f>
        <v>0</v>
      </c>
      <c r="G7" s="122"/>
      <c r="H7" s="122"/>
      <c r="I7" s="37" t="s">
        <v>24</v>
      </c>
      <c r="J7" s="41" t="str">
        <f>VLOOKUP(D4,CLIENTES,8,FALSE)</f>
        <v>Yohan Garrido</v>
      </c>
    </row>
    <row r="8" spans="2:21" ht="15.75" thickBot="1" x14ac:dyDescent="0.3">
      <c r="B8" s="119" t="s">
        <v>26</v>
      </c>
      <c r="C8" s="112"/>
      <c r="D8" s="95">
        <f>VLOOKUP(D4,CLIENTES,7,FALSE)</f>
        <v>0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42089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719</v>
      </c>
      <c r="D11" s="114"/>
      <c r="E11" s="115"/>
      <c r="F11" s="107">
        <v>25</v>
      </c>
      <c r="G11" s="107" t="s">
        <v>718</v>
      </c>
      <c r="H11" s="108">
        <f>VLOOKUP(B11,COTIZADO,8,FALSE)</f>
        <v>34995.799999999996</v>
      </c>
      <c r="I11" s="110">
        <v>0</v>
      </c>
      <c r="J11" s="109">
        <f t="shared" ref="J11:J28" si="0">F11*H11*(1-I11/100)</f>
        <v>874894.99999999988</v>
      </c>
      <c r="K11" s="28">
        <v>1</v>
      </c>
      <c r="L11" s="99">
        <v>24997</v>
      </c>
      <c r="M11" s="99"/>
      <c r="N11" s="100"/>
      <c r="P11" s="91">
        <v>1.4</v>
      </c>
      <c r="Q11" s="92">
        <f>L11</f>
        <v>24997</v>
      </c>
      <c r="R11" s="93">
        <f>Q11*P11</f>
        <v>34995.799999999996</v>
      </c>
    </row>
    <row r="12" spans="2:21" ht="15" customHeight="1" x14ac:dyDescent="0.25">
      <c r="B12" s="86">
        <v>2</v>
      </c>
      <c r="C12" s="113"/>
      <c r="D12" s="114"/>
      <c r="E12" s="115"/>
      <c r="F12" s="52"/>
      <c r="G12" s="52"/>
      <c r="H12" s="87">
        <f t="shared" ref="H12:H28" si="1">VLOOKUP(B12,COTIZADO,8,FALSE)</f>
        <v>0</v>
      </c>
      <c r="I12" s="88">
        <v>0</v>
      </c>
      <c r="J12" s="89">
        <f t="shared" si="0"/>
        <v>0</v>
      </c>
      <c r="K12" s="28">
        <v>2</v>
      </c>
      <c r="L12" s="100"/>
      <c r="M12" s="99"/>
      <c r="O12" s="100"/>
      <c r="P12" s="91">
        <v>1.5</v>
      </c>
      <c r="Q12" s="92">
        <f t="shared" ref="Q12:Q14" si="2">L12</f>
        <v>0</v>
      </c>
      <c r="R12" s="93">
        <f t="shared" ref="R12:R28" si="3">Q12*P12</f>
        <v>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f t="shared" si="2"/>
        <v>0</v>
      </c>
      <c r="R13" s="93">
        <f t="shared" si="3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1.5</v>
      </c>
      <c r="Q14" s="92">
        <f t="shared" si="2"/>
        <v>0</v>
      </c>
      <c r="R14" s="93">
        <f t="shared" si="3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</v>
      </c>
      <c r="Q15" s="92">
        <f t="shared" ref="Q15:Q18" si="4">L15</f>
        <v>0</v>
      </c>
      <c r="R15" s="94">
        <f t="shared" si="3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</v>
      </c>
      <c r="Q16" s="92">
        <f t="shared" si="4"/>
        <v>0</v>
      </c>
      <c r="R16" s="93">
        <f t="shared" si="3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4"/>
        <v>0</v>
      </c>
      <c r="R17" s="93">
        <f t="shared" si="3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</v>
      </c>
      <c r="Q18" s="92">
        <f t="shared" si="4"/>
        <v>0</v>
      </c>
      <c r="R18" s="94">
        <f t="shared" si="3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</v>
      </c>
      <c r="Q19" s="92">
        <f>N19</f>
        <v>0</v>
      </c>
      <c r="R19" s="93">
        <f t="shared" si="3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>O20</f>
        <v>0</v>
      </c>
      <c r="R20" s="93">
        <f t="shared" si="3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>O21</f>
        <v>0</v>
      </c>
      <c r="R21" s="93">
        <f t="shared" si="3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>L22</f>
        <v>0</v>
      </c>
      <c r="R22" s="93">
        <f t="shared" si="3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1.5</v>
      </c>
      <c r="Q23" s="92">
        <f>L23</f>
        <v>0</v>
      </c>
      <c r="R23" s="93">
        <f t="shared" si="3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ref="Q24:Q27" si="5">S24</f>
        <v>0</v>
      </c>
      <c r="R24" s="93">
        <f t="shared" si="3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>M25</f>
        <v>0</v>
      </c>
      <c r="R25" s="93">
        <f t="shared" si="3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5"/>
        <v>0</v>
      </c>
      <c r="R26" s="93">
        <f t="shared" si="3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5"/>
        <v>0</v>
      </c>
      <c r="R27" s="93">
        <f t="shared" si="3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3"/>
        <v>0</v>
      </c>
    </row>
    <row r="29" spans="2:19" x14ac:dyDescent="0.25">
      <c r="B29" s="53" t="s">
        <v>668</v>
      </c>
      <c r="C29" s="54"/>
      <c r="D29" s="101" t="s">
        <v>723</v>
      </c>
      <c r="E29" s="102"/>
      <c r="F29" s="80"/>
      <c r="G29" s="55" t="s">
        <v>3</v>
      </c>
      <c r="H29" s="56"/>
      <c r="I29" s="57"/>
      <c r="J29" s="58">
        <f>SUM(J11:J28)</f>
        <v>874894.99999999988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874894.99999999988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166230.04999999999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1041125.0499999998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3"/>
  <sheetViews>
    <sheetView topLeftCell="B1" zoomScaleNormal="100" workbookViewId="0">
      <pane ySplit="1" topLeftCell="A135" activePane="bottomLeft" state="frozen"/>
      <selection activeCell="B1" sqref="B1"/>
      <selection pane="bottomLeft" activeCell="B142" sqref="B14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  <c r="M141" t="s">
        <v>568</v>
      </c>
    </row>
    <row r="142" spans="1:13" x14ac:dyDescent="0.25">
      <c r="A142">
        <v>144</v>
      </c>
      <c r="B142" s="30" t="s">
        <v>722</v>
      </c>
      <c r="C142" t="s">
        <v>720</v>
      </c>
      <c r="I142" t="s">
        <v>721</v>
      </c>
      <c r="M142" t="s">
        <v>568</v>
      </c>
    </row>
    <row r="143" spans="1:13" x14ac:dyDescent="0.25">
      <c r="A143">
        <v>145</v>
      </c>
    </row>
    <row r="144" spans="1:13" x14ac:dyDescent="0.25">
      <c r="A144">
        <v>146</v>
      </c>
    </row>
    <row r="145" spans="1:1" x14ac:dyDescent="0.25">
      <c r="A145">
        <v>147</v>
      </c>
    </row>
    <row r="146" spans="1:1" x14ac:dyDescent="0.25">
      <c r="A146">
        <v>148</v>
      </c>
    </row>
    <row r="147" spans="1:1" x14ac:dyDescent="0.25">
      <c r="A147">
        <v>149</v>
      </c>
    </row>
    <row r="148" spans="1:1" x14ac:dyDescent="0.25">
      <c r="A148">
        <v>150</v>
      </c>
    </row>
    <row r="149" spans="1:1" x14ac:dyDescent="0.25">
      <c r="A149">
        <v>151</v>
      </c>
    </row>
    <row r="150" spans="1:1" x14ac:dyDescent="0.25">
      <c r="A150">
        <v>152</v>
      </c>
    </row>
    <row r="151" spans="1:1" x14ac:dyDescent="0.25">
      <c r="A151">
        <v>153</v>
      </c>
    </row>
    <row r="152" spans="1:1" x14ac:dyDescent="0.25">
      <c r="A152">
        <v>154</v>
      </c>
    </row>
    <row r="153" spans="1:1" x14ac:dyDescent="0.25">
      <c r="A153">
        <v>155</v>
      </c>
    </row>
    <row r="154" spans="1:1" x14ac:dyDescent="0.25">
      <c r="A154">
        <v>156</v>
      </c>
    </row>
    <row r="155" spans="1:1" x14ac:dyDescent="0.25">
      <c r="A155">
        <v>157</v>
      </c>
    </row>
    <row r="156" spans="1:1" x14ac:dyDescent="0.25">
      <c r="A156">
        <v>158</v>
      </c>
    </row>
    <row r="157" spans="1:1" x14ac:dyDescent="0.25">
      <c r="A157">
        <v>159</v>
      </c>
    </row>
    <row r="158" spans="1:1" x14ac:dyDescent="0.25">
      <c r="A158">
        <v>160</v>
      </c>
    </row>
    <row r="159" spans="1:1" x14ac:dyDescent="0.25">
      <c r="A159">
        <v>161</v>
      </c>
    </row>
    <row r="160" spans="1:1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1" x14ac:dyDescent="0.25">
      <c r="A273">
        <v>275</v>
      </c>
    </row>
    <row r="274" spans="1:1" x14ac:dyDescent="0.25">
      <c r="A274">
        <v>276</v>
      </c>
    </row>
    <row r="275" spans="1:1" x14ac:dyDescent="0.25">
      <c r="A275">
        <v>277</v>
      </c>
    </row>
    <row r="276" spans="1:1" x14ac:dyDescent="0.25">
      <c r="A276">
        <v>278</v>
      </c>
    </row>
    <row r="277" spans="1:1" x14ac:dyDescent="0.25">
      <c r="A277">
        <v>279</v>
      </c>
    </row>
    <row r="278" spans="1:1" x14ac:dyDescent="0.25">
      <c r="A278">
        <v>280</v>
      </c>
    </row>
    <row r="279" spans="1:1" x14ac:dyDescent="0.25">
      <c r="A279">
        <v>281</v>
      </c>
    </row>
    <row r="280" spans="1:1" x14ac:dyDescent="0.25">
      <c r="A280">
        <v>282</v>
      </c>
    </row>
    <row r="281" spans="1:1" x14ac:dyDescent="0.25">
      <c r="A281">
        <v>283</v>
      </c>
    </row>
    <row r="282" spans="1:1" x14ac:dyDescent="0.25">
      <c r="A282">
        <v>284</v>
      </c>
    </row>
    <row r="283" spans="1:1" x14ac:dyDescent="0.25">
      <c r="A283">
        <v>285</v>
      </c>
    </row>
  </sheetData>
  <autoFilter ref="A1:M283"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2015-03-26T16:29:06Z</cp:lastPrinted>
  <dcterms:created xsi:type="dcterms:W3CDTF">2013-07-12T05:01:37Z</dcterms:created>
  <dcterms:modified xsi:type="dcterms:W3CDTF">2015-03-26T18:43:22Z</dcterms:modified>
</cp:coreProperties>
</file>