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<sst xmlns="http://schemas.openxmlformats.org/spreadsheetml/2006/main" count="840" uniqueCount="606">
  <si>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</si>
  <si>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</si>
  <si>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</si>
  <si>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</si>
  <si>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</si>
  <si>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</si>
  <si>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</si>
  <si>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</si>
  <si>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</si>
  <si>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</si>
  <si>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</si>
  <si>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</si>
  <si>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</si>
  <si>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</si>
  <si>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</si>
  <si>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</si>
  <si>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</si>
  <si>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</si>
  <si>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</si>
  <si>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</si>
  <si>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</si>
  <si>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</si>
  <si>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</si>
  <si>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</si>
  <si>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</si>
  <si>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</si>
  <si>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</si>
  <si>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</si>
  <si>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</si>
  <si>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</si>
  <si>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</si>
  <si>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</si>
  <si>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</si>
  <si>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</si>
  <si>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</si>
  <si>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</si>
  <si>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</si>
  <si>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</si>
  <si>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</si>
  <si>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</si>
  <si>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</si>
  <si>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</si>
  <si>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</si>
  <si>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</si>
  <si>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</si>
  <si>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</si>
  <si>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</si>
  <si>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</si>
  <si>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</si>
  <si>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</si>
  <si>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</si>
  <si>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</si>
  <si>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</si>
  <si>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</si>
  <si>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</si>
  <si>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</si>
  <si>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</si>
  <si>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</si>
  <si>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</si>
  <si>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</si>
  <si>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</si>
  <si>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</si>
  <si>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</si>
  <si>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</si>
  <si>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</si>
  <si>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</si>
  <si>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</si>
  <si>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</si>
  <si>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</si>
  <si>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</si>
  <si>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</si>
  <si>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</si>
  <si>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</si>
  <si>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</si>
  <si>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</si>
  <si>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</si>
  <si>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</si>
  <si>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</si>
  <si>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</si>
  <si>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</si>
  <si>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</si>
  <si>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</si>
  <si>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</si>
  <si>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</si>
  <si>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</si>
  <si>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</si>
  <si>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</si>
  <si>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</si>
  <si>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</si>
  <si>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</si>
  <si>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</si>
  <si>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</si>
  <si>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</si>
  <si>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</si>
  <si>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</si>
  <si>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</si>
  <si>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</si>
  <si>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</si>
  <si>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</si>
  <si>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</si>
  <si>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</si>
  <si>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</si>
  <si>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</si>
  <si>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</si>
  <si>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</si>
  <si>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</si>
  <si>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</si>
  <si>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</si>
  <si>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</si>
  <si>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</si>
  <si>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</si>
  <si>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</si>
  <si>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</si>
  <si>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</si>
  <si>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</si>
  <si>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</si>
  <si>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</si>
  <si>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</si>
  <si>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</si>
  <si>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</si>
  <si>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</si>
  <si>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</si>
  <si>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</si>
  <si>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</si>
  <si>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</si>
  <si>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</si>
  <si>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</si>
  <si>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</si>
  <si>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</si>
  <si>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</si>
  <si>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</si>
  <si>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</si>
  <si>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</si>
  <si>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</si>
  <si>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</si>
  <si>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</si>
  <si>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</si>
  <si>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</si>
  <si>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</si>
  <si>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</si>
  <si>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</si>
  <si>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</si>
  <si>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</si>
  <si>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</si>
  <si>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</si>
  <si>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</si>
  <si>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</si>
  <si>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</si>
  <si>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</si>
  <si>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</si>
  <si>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</si>
  <si>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</si>
  <si>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</si>
  <si>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</si>
  <si>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</si>
  <si>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</si>
  <si>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</si>
  <si>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</si>
  <si>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</si>
  <si>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</si>
  <si>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</si>
  <si>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</si>
  <si>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</si>
  <si>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</si>
  <si>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</si>
  <si>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</si>
  <si>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</si>
  <si>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</si>
  <si>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</si>
  <si>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</si>
  <si>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</si>
  <si>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</si>
  <si>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</si>
  <si>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</si>
  <si>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</si>
  <si>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</si>
  <si>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</si>
  <si>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</si>
  <si>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</si>
  <si>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</si>
  <si>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</si>
  <si>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</si>
  <si>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</si>
  <si>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</si>
  <si>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</si>
  <si>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</si>
  <si>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</si>
  <si>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</si>
  <si>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</si>
  <si>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</si>
  <si>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</si>
  <si>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</si>
  <si>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</si>
  <si>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</si>
  <si>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</si>
  <si>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</si>
  <si>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</si>
  <si>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</si>
  <si>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</si>
  <si>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</si>
  <si>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</si>
  <si>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</si>
  <si>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</si>
  <si>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</si>
  <si>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</si>
  <si>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</si>
  <si>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</si>
  <si>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</si>
  <si>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</si>
  <si>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</si>
  <si>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</si>
  <si>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</si>
  <si>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</si>
  <si>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</si>
  <si>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</si>
  <si>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</si>
  <si>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</si>
  <si>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</si>
  <si>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</si>
  <si>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</si>
  <si>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</si>
  <si>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</si>
  <si>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</si>
  <si>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</si>
  <si>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</si>
  <si>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</si>
  <si>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</si>
  <si>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</si>
  <si>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</si>
  <si>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</si>
  <si>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</si>
  <si>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</si>
  <si>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</si>
  <si>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</si>
  <si>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</si>
  <si>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</si>
  <si>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</si>
  <si>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</si>
  <si>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</si>
  <si>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</si>
  <si>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</si>
  <si>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</si>
  <si>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</si>
  <si>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</si>
  <si>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</si>
  <si>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</si>
  <si>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</si>
  <si>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</si>
  <si>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</si>
  <si>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</si>
  <si>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</si>
  <si>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</si>
  <si>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</si>
  <si>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</si>
  <si>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</si>
  <si>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</si>
  <si>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</si>
  <si>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</si>
  <si>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</si>
  <si>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</si>
  <si>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</si>
  <si>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</si>
  <si>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</si>
  <si>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</si>
  <si>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</si>
  <si>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</si>
  <si>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</si>
  <si>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</si>
  <si>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</si>
  <si>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</si>
  <si>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</si>
  <si>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</si>
  <si>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</si>
  <si>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</si>
  <si>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</si>
  <si>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</si>
  <si>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</si>
  <si>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</si>
  <si>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</si>
  <si>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</si>
  <si>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</si>
  <si>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</si>
  <si>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</si>
  <si>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</si>
  <si>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</si>
  <si>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</si>
  <si>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</si>
  <si>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</si>
  <si>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</si>
  <si>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</si>
  <si>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</si>
  <si>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</si>
  <si>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</si>
  <si>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</si>
  <si>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</si>
  <si>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</si>
  <si>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</si>
  <si>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</si>
  <si>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</si>
  <si>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</si>
  <si>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</si>
  <si>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</si>
  <si>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</si>
  <si>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</si>
  <si>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</si>
  <si>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</si>
  <si>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</si>
  <si>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</si>
  <si>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</si>
  <si>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</si>
  <si>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</si>
  <si>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</si>
  <si>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</si>
  <si>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</si>
  <si>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</si>
  <si>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</si>
  <si>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</si>
  <si>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</si>
  <si>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</si>
  <si>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</si>
  <si>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</si>
  <si>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</si>
  <si>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</si>
  <si>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</si>
  <si>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</si>
  <si>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</si>
  <si>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</si>
  <si>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</si>
  <si>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</si>
  <si>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</si>
  <si>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</si>
  <si>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</si>
  <si>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</si>
  <si>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</si>
  <si>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</si>
  <si>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</si>
  <si>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</si>
  <si>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</si>
  <si>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</si>
  <si>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</si>
  <si>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</si>
  <si>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</si>
  <si>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</si>
  <si>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</si>
  <si>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</si>
  <si>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</si>
  <si>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</si>
  <si>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</si>
  <si>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</si>
  <si>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</si>
  <si>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</si>
  <si>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</si>
  <si>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</si>
  <si>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</si>
  <si>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</si>
  <si>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</si>
  <si>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</si>
  <si>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</si>
  <si>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</si>
  <si>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</si>
  <si>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</si>
  <si>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</si>
  <si>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</si>
  <si>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</si>
  <si>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</si>
  <si>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</si>
  <si>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</si>
  <si>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</si>
  <si>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</si>
  <si>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</si>
  <si>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</si>
  <si>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</si>
  <si>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</si>
  <si>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</si>
  <si>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</si>
  <si>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</si>
  <si>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</si>
  <si>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</si>
  <si>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</si>
  <si>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</si>
  <si>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</si>
  <si>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</si>
  <si>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</si>
  <si>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</si>
  <si>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</si>
  <si>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</si>
  <si>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</si>
  <si>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</si>
  <si>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</si>
  <si>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</si>
  <si>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</si>
  <si>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</si>
  <si>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</si>
  <si>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</si>
  <si>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</si>
  <si>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</si>
  <si>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</si>
  <si>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</si>
  <si>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</si>
  <si>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</si>
  <si>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</si>
  <si>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</si>
  <si>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</si>
  <si>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</si>
  <si>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</si>
  <si>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</si>
  <si>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</si>
  <si>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</si>
  <si>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</si>
  <si>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</si>
  <si>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</si>
  <si>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</si>
  <si>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</si>
  <si>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</si>
  <si>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</si>
  <si>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</si>
  <si>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</si>
  <si>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</si>
  <si>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</si>
  <si>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</si>
  <si>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</si>
  <si>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</si>
  <si>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</si>
  <si>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</si>
  <si>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</si>
  <si>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</si>
  <si>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</si>
  <si>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</si>
  <si>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</si>
  <si>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</si>
  <si>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</si>
  <si>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</si>
  <si>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</si>
  <si>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</si>
  <si>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</si>
  <si>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</si>
  <si>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</si>
  <si>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</si>
  <si>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</si>
  <si>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</si>
  <si>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</si>
  <si>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</si>
  <si>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</si>
  <si>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</si>
  <si>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</si>
  <si>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</si>
  <si>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</si>
  <si>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</si>
  <si>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</si>
  <si>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</si>
  <si>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</si>
  <si>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</si>
  <si>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</si>
  <si>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</si>
  <si>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</si>
  <si>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</si>
  <si>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</si>
  <si>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</si>
  <si>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</si>
  <si>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</si>
  <si>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</si>
  <si>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</si>
  <si>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</si>
  <si>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</si>
  <si>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</si>
  <si>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</si>
  <si>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</si>
  <si>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</si>
  <si>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</si>
  <si>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</si>
  <si>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</si>
  <si>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</si>
  <si>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</si>
  <si>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</si>
  <si>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</si>
  <si>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</si>
  <si>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</si>
  <si>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</si>
  <si>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</si>
  <si>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</si>
  <si>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</si>
  <si>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</si>
  <si>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</si>
  <si>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</si>
  <si>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</si>
  <si>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</si>
  <si>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</si>
  <si>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</si>
  <si>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</si>
  <si>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</si>
  <si>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</si>
  <si>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</si>
  <si>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</si>
  <si>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</si>
  <si>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</si>
  <si>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</si>
  <si>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</si>
  <si>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</si>
  <si>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</si>
  <si>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</si>
  <si>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</si>
  <si>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</si>
  <si>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</si>
  <si>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</si>
  <si>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</si>
  <si>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</si>
  <si>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</si>
  <si>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</si>
  <si>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</si>
  <si>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</si>
  <si>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</si>
  <si>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</si>
  <si>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</si>
  <si>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</si>
  <si>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</si>
  <si>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</si>
  <si>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</si>
  <si>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</si>
  <si>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</si>
  <si>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</si>
  <si>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</si>
  <si>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</si>
  <si>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</si>
  <si>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</si>
  <si>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</si>
  <si>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</si>
  <si>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</si>
  <si>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</si>
  <si>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</si>
  <si>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</si>
  <si>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</si>
  <si>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</si>
  <si>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</si>
  <si>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</si>
  <si>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</si>
  <si>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</si>
  <si>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</si>
  <si>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</si>
  <si>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</si>
  <si>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</si>
  <si>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</si>
  <si>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</si>
  <si>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</si>
  <si>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</si>
  <si>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</si>
  <si>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</si>
  <si>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</si>
  <si>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</si>
  <si>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</si>
  <si>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</si>
  <si>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</si>
  <si>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</si>
  <si>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</si>
  <si>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</si>
  <si>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</si>
  <si>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</si>
  <si>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</si>
  <si>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</si>
  <si>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</si>
  <si>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</si>
  <si>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</si>
  <si>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</si>
  <si>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</si>
  <si>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</si>
  <si>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</si>
  <si>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</si>
  <si>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</si>
  <si>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</si>
  <si>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</si>
  <si>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</si>
  <si>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</si>
  <si>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</si>
  <si>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</si>
  <si>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</si>
  <si>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</si>
  <si>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</si>
  <si>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</si>
  <si>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</si>
  <si>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</si>
  <si>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</si>
  <si>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</si>
  <si>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</si>
  <si>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</si>
  <si>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</si>
  <si>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</si>
  <si>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</si>
  <si>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</si>
  <si>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Freddy Gonzalez</t>
  </si>
  <si>
    <t>93.770.000-8</t>
  </si>
  <si>
    <t>GOOD YEAR</t>
  </si>
  <si>
    <t>Camino Melipilla Km 16</t>
  </si>
  <si>
    <t xml:space="preserve">carla_figueroa@goodyear.com </t>
  </si>
  <si>
    <t>22 5301312</t>
  </si>
  <si>
    <t>Carla Figueroa</t>
  </si>
  <si>
    <t>FABRICA DE NEUMATICOS</t>
  </si>
  <si>
    <t>FARMACEUTICO</t>
  </si>
  <si>
    <t>LABORATORIO  MAVER   S.A.</t>
  </si>
  <si>
    <t xml:space="preserve">LAS ENCINAS 1777, VALLE   GRANDE </t>
  </si>
  <si>
    <t>CLAUDIA RIVERA</t>
  </si>
  <si>
    <t>U$</t>
  </si>
  <si>
    <t>FLETE</t>
  </si>
  <si>
    <t>30 días</t>
  </si>
  <si>
    <t>VANESSA CISTERNAS</t>
  </si>
  <si>
    <t>TECMAR</t>
  </si>
  <si>
    <t>ANILLO ROZANTE  RMR-450</t>
  </si>
  <si>
    <t>PLAZO ENTREGA 100 A 120  DIAS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</si>
</sst>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5" fillId="7" borderId="1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25" xfId="0" applyFont="1" applyFill="1" applyBorder="1" applyAlignment="1" applyProtection="1">
      <alignment/>
      <protection locked="0"/>
    </xf>
    <xf numFmtId="0" fontId="6" fillId="24" borderId="24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164" fontId="7" fillId="24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6" fillId="24" borderId="28" xfId="0" applyFont="1" applyFill="1" applyBorder="1" applyAlignment="1" applyProtection="1">
      <alignment horizontal="right" vertical="center"/>
      <protection locked="0"/>
    </xf>
    <xf numFmtId="0" fontId="6" fillId="24" borderId="30" xfId="0" applyFont="1" applyFill="1" applyBorder="1" applyAlignment="1" applyProtection="1">
      <alignment horizontal="right"/>
      <protection locked="0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15" xfId="0" applyFont="1" applyFill="1" applyBorder="1" applyAlignment="1" applyProtection="1">
      <alignment horizontal="right"/>
      <protection locked="0"/>
    </xf>
    <xf numFmtId="9" fontId="6" fillId="24" borderId="32" xfId="0" applyNumberFormat="1" applyFont="1" applyFill="1" applyBorder="1" applyAlignment="1" applyProtection="1">
      <alignment horizontal="right" vertical="center"/>
      <protection locked="0"/>
    </xf>
    <xf numFmtId="9" fontId="6" fillId="24" borderId="0" xfId="0" applyNumberFormat="1" applyFont="1" applyFill="1" applyBorder="1" applyAlignment="1" applyProtection="1">
      <alignment horizontal="right" vertical="center"/>
      <protection locked="0"/>
    </xf>
    <xf numFmtId="9" fontId="6" fillId="24" borderId="19" xfId="0" applyNumberFormat="1" applyFont="1" applyFill="1" applyBorder="1" applyAlignment="1" applyProtection="1">
      <alignment horizontal="center" vertical="center"/>
      <protection locked="0"/>
    </xf>
    <xf numFmtId="1" fontId="6" fillId="24" borderId="33" xfId="0" applyNumberFormat="1" applyFont="1" applyFill="1" applyBorder="1" applyAlignment="1" applyProtection="1">
      <alignment horizontal="center"/>
      <protection/>
    </xf>
    <xf numFmtId="0" fontId="6" fillId="24" borderId="15" xfId="0" applyFont="1" applyFill="1" applyBorder="1" applyAlignment="1" applyProtection="1">
      <alignment/>
      <protection locked="0"/>
    </xf>
    <xf numFmtId="0" fontId="6" fillId="24" borderId="32" xfId="0" applyFont="1" applyFill="1" applyBorder="1" applyAlignment="1" applyProtection="1">
      <alignment horizontal="right" vertical="center"/>
      <protection locked="0"/>
    </xf>
    <xf numFmtId="0" fontId="6" fillId="24" borderId="19" xfId="0" applyFont="1" applyFill="1" applyBorder="1" applyAlignment="1" applyProtection="1">
      <alignment horizontal="right"/>
      <protection locked="0"/>
    </xf>
    <xf numFmtId="0" fontId="6" fillId="24" borderId="26" xfId="0" applyFont="1" applyFill="1" applyBorder="1" applyAlignment="1" applyProtection="1">
      <alignment/>
      <protection locked="0"/>
    </xf>
    <xf numFmtId="0" fontId="6" fillId="24" borderId="34" xfId="0" applyFont="1" applyFill="1" applyBorder="1" applyAlignment="1" applyProtection="1">
      <alignment horizontal="right" vertical="center"/>
      <protection locked="0"/>
    </xf>
    <xf numFmtId="0" fontId="6" fillId="24" borderId="24" xfId="0" applyFont="1" applyFill="1" applyBorder="1" applyAlignment="1" applyProtection="1">
      <alignment horizontal="right" vertical="center"/>
      <protection locked="0"/>
    </xf>
    <xf numFmtId="0" fontId="6" fillId="24" borderId="35" xfId="0" applyFont="1" applyFill="1" applyBorder="1" applyAlignment="1" applyProtection="1">
      <alignment horizontal="right"/>
      <protection locked="0"/>
    </xf>
    <xf numFmtId="1" fontId="6" fillId="24" borderId="36" xfId="0" applyNumberFormat="1" applyFont="1" applyFill="1" applyBorder="1" applyAlignment="1" applyProtection="1">
      <alignment horizontal="center"/>
      <protection/>
    </xf>
    <xf numFmtId="165" fontId="9" fillId="0" borderId="13" xfId="45" applyNumberFormat="1" applyFont="1" applyFill="1" applyBorder="1" applyAlignment="1" applyProtection="1">
      <alignment horizontal="center" vertical="center"/>
      <protection locked="0"/>
    </xf>
    <xf numFmtId="166" fontId="6" fillId="24" borderId="27" xfId="0" applyNumberFormat="1" applyFont="1" applyFill="1" applyBorder="1" applyAlignment="1" applyProtection="1">
      <alignment horizontal="center"/>
      <protection/>
    </xf>
    <xf numFmtId="166" fontId="6" fillId="24" borderId="37" xfId="0" applyNumberFormat="1" applyFont="1" applyFill="1" applyBorder="1" applyAlignment="1" applyProtection="1">
      <alignment horizontal="center"/>
      <protection/>
    </xf>
    <xf numFmtId="166" fontId="6" fillId="24" borderId="38" xfId="0" applyNumberFormat="1" applyFont="1" applyFill="1" applyBorder="1" applyAlignment="1" applyProtection="1">
      <alignment horizontal="center"/>
      <protection/>
    </xf>
    <xf numFmtId="0" fontId="10" fillId="24" borderId="14" xfId="0" applyFont="1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0" fillId="24" borderId="15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 horizontal="center"/>
      <protection locked="0"/>
    </xf>
    <xf numFmtId="166" fontId="11" fillId="24" borderId="12" xfId="0" applyNumberFormat="1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 locked="0"/>
    </xf>
    <xf numFmtId="0" fontId="11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/>
      <protection locked="0"/>
    </xf>
    <xf numFmtId="166" fontId="11" fillId="0" borderId="0" xfId="0" applyNumberFormat="1" applyFont="1" applyFill="1" applyBorder="1" applyAlignment="1" applyProtection="1">
      <alignment/>
      <protection/>
    </xf>
    <xf numFmtId="0" fontId="11" fillId="24" borderId="15" xfId="45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166" fontId="10" fillId="24" borderId="37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10" fillId="24" borderId="14" xfId="0" applyFont="1" applyFill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/>
      <protection locked="0"/>
    </xf>
    <xf numFmtId="166" fontId="6" fillId="24" borderId="10" xfId="0" applyNumberFormat="1" applyFont="1" applyFill="1" applyBorder="1" applyAlignment="1" applyProtection="1">
      <alignment horizontal="center"/>
      <protection/>
    </xf>
    <xf numFmtId="166" fontId="6" fillId="24" borderId="14" xfId="0" applyNumberFormat="1" applyFont="1" applyFill="1" applyBorder="1" applyAlignment="1" applyProtection="1">
      <alignment horizontal="center"/>
      <protection/>
    </xf>
    <xf numFmtId="166" fontId="10" fillId="24" borderId="14" xfId="0" applyNumberFormat="1" applyFont="1" applyFill="1" applyBorder="1" applyAlignment="1" applyProtection="1">
      <alignment horizontal="center"/>
      <protection/>
    </xf>
    <xf numFmtId="166" fontId="6" fillId="24" borderId="25" xfId="0" applyNumberFormat="1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/>
      <protection locked="0"/>
    </xf>
    <xf numFmtId="0" fontId="19" fillId="0" borderId="0" xfId="45" applyAlignment="1">
      <alignment/>
    </xf>
    <xf numFmtId="0" fontId="28" fillId="24" borderId="39" xfId="0" applyNumberFormat="1" applyFont="1" applyFill="1" applyBorder="1" applyAlignment="1" applyProtection="1">
      <alignment horizontal="center"/>
      <protection locked="0"/>
    </xf>
    <xf numFmtId="0" fontId="6" fillId="24" borderId="40" xfId="0" applyNumberFormat="1" applyFont="1" applyFill="1" applyBorder="1" applyAlignment="1" applyProtection="1">
      <alignment horizontal="center"/>
      <protection locked="0"/>
    </xf>
    <xf numFmtId="0" fontId="10" fillId="24" borderId="39" xfId="0" applyNumberFormat="1" applyFont="1" applyFill="1" applyBorder="1" applyAlignment="1" applyProtection="1">
      <alignment horizontal="center"/>
      <protection locked="0"/>
    </xf>
    <xf numFmtId="0" fontId="11" fillId="24" borderId="14" xfId="0" applyFont="1" applyFill="1" applyBorder="1" applyAlignment="1" applyProtection="1">
      <alignment/>
      <protection locked="0"/>
    </xf>
    <xf numFmtId="0" fontId="10" fillId="0" borderId="41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0" fillId="24" borderId="25" xfId="0" applyFont="1" applyFill="1" applyBorder="1" applyAlignment="1" applyProtection="1">
      <alignment/>
      <protection locked="0"/>
    </xf>
    <xf numFmtId="0" fontId="10" fillId="24" borderId="24" xfId="0" applyFont="1" applyFill="1" applyBorder="1" applyAlignment="1" applyProtection="1">
      <alignment/>
      <protection locked="0"/>
    </xf>
    <xf numFmtId="0" fontId="10" fillId="24" borderId="26" xfId="0" applyFont="1" applyFill="1" applyBorder="1" applyAlignment="1" applyProtection="1">
      <alignment/>
      <protection locked="0"/>
    </xf>
    <xf numFmtId="0" fontId="10" fillId="24" borderId="42" xfId="0" applyFont="1" applyFill="1" applyBorder="1" applyAlignment="1" applyProtection="1">
      <alignment horizontal="center"/>
      <protection locked="0"/>
    </xf>
    <xf numFmtId="0" fontId="10" fillId="24" borderId="43" xfId="0" applyFont="1" applyFill="1" applyBorder="1" applyAlignment="1" applyProtection="1">
      <alignment horizontal="center"/>
      <protection locked="0"/>
    </xf>
    <xf numFmtId="0" fontId="8" fillId="24" borderId="43" xfId="0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0" fontId="11" fillId="24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0" fontId="11" fillId="24" borderId="47" xfId="0" applyFont="1" applyFill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/>
      <protection locked="0"/>
    </xf>
    <xf numFmtId="0" fontId="11" fillId="0" borderId="49" xfId="0" applyFont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 horizontal="left"/>
      <protection locked="0"/>
    </xf>
    <xf numFmtId="0" fontId="6" fillId="24" borderId="0" xfId="0" applyFont="1" applyFill="1" applyBorder="1" applyAlignment="1" applyProtection="1">
      <alignment horizontal="left"/>
      <protection locked="0"/>
    </xf>
    <xf numFmtId="0" fontId="11" fillId="24" borderId="41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0" xfId="0" applyFont="1" applyBorder="1" applyAlignment="1" applyProtection="1">
      <alignment/>
      <protection locked="0"/>
    </xf>
    <xf numFmtId="0" fontId="10" fillId="24" borderId="14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9149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rla_figueroa@goodyea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9">
      <selection activeCell="D31" sqref="D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9.421875" style="8" customWidth="1"/>
    <col min="5" max="5" width="21.00390625" style="8" customWidth="1"/>
    <col min="6" max="6" width="11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421875" style="8" bestFit="1" customWidth="1"/>
    <col min="13" max="13" width="8.28125" style="8" bestFit="1" customWidth="1"/>
    <col min="14" max="14" width="10.00390625" style="8" bestFit="1" customWidth="1"/>
    <col min="15" max="15" width="10.8515625" style="8" customWidth="1"/>
    <col min="16" max="16" width="4.57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0">
        <v>2435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7"/>
      <c r="E4" s="78" t="s">
        <v>12</v>
      </c>
      <c r="F4" s="79"/>
      <c r="G4" s="79"/>
      <c r="H4" s="80"/>
      <c r="I4" s="78" t="s">
        <v>9</v>
      </c>
      <c r="J4" s="81">
        <v>24874283</v>
      </c>
      <c r="K4" s="20"/>
    </row>
    <row r="5" spans="2:11" ht="15">
      <c r="B5" s="39"/>
      <c r="C5" s="40"/>
      <c r="D5" s="82"/>
      <c r="E5" s="114" t="s">
        <v>597</v>
      </c>
      <c r="F5" s="114"/>
      <c r="G5" s="114"/>
      <c r="H5" s="114"/>
      <c r="I5" s="114"/>
      <c r="J5" s="115"/>
      <c r="K5" s="20"/>
    </row>
    <row r="6" spans="2:10" ht="17.25" customHeight="1">
      <c r="B6" s="39" t="s">
        <v>27</v>
      </c>
      <c r="C6" s="40"/>
      <c r="D6" s="83" t="s">
        <v>596</v>
      </c>
      <c r="E6" s="84" t="s">
        <v>7</v>
      </c>
      <c r="F6" s="114" t="s">
        <v>167</v>
      </c>
      <c r="G6" s="114"/>
      <c r="H6" s="114"/>
      <c r="I6" s="85"/>
      <c r="J6" s="86"/>
    </row>
    <row r="7" spans="2:10" ht="15">
      <c r="B7" s="39" t="s">
        <v>25</v>
      </c>
      <c r="C7" s="40"/>
      <c r="D7" s="83" t="s">
        <v>595</v>
      </c>
      <c r="E7" s="84" t="s">
        <v>8</v>
      </c>
      <c r="F7" s="114" t="str">
        <f>+CLIENTES!G109</f>
        <v>STGO</v>
      </c>
      <c r="G7" s="114"/>
      <c r="H7" s="114"/>
      <c r="I7" s="84" t="s">
        <v>26</v>
      </c>
      <c r="J7" s="87" t="s">
        <v>602</v>
      </c>
    </row>
    <row r="8" spans="2:12" ht="15.75" thickBot="1">
      <c r="B8" s="125" t="s">
        <v>28</v>
      </c>
      <c r="C8" s="126"/>
      <c r="D8" s="83" t="s">
        <v>601</v>
      </c>
      <c r="E8" s="84" t="s">
        <v>11</v>
      </c>
      <c r="F8" s="114" t="s">
        <v>598</v>
      </c>
      <c r="G8" s="114"/>
      <c r="H8" s="114"/>
      <c r="I8" s="84" t="s">
        <v>14</v>
      </c>
      <c r="J8" s="88">
        <f ca="1">TODAY()</f>
        <v>42094</v>
      </c>
      <c r="K8" s="20"/>
      <c r="L8" s="20" t="s">
        <v>603</v>
      </c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113">
        <v>-0.2</v>
      </c>
      <c r="N9" s="8" t="s">
        <v>600</v>
      </c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9" t="s">
        <v>24</v>
      </c>
      <c r="D10" s="120"/>
      <c r="E10" s="121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 t="s">
        <v>599</v>
      </c>
      <c r="M10" s="25"/>
      <c r="N10" s="25" t="s">
        <v>599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02">
        <v>1</v>
      </c>
      <c r="C11" s="122" t="s">
        <v>604</v>
      </c>
      <c r="D11" s="123"/>
      <c r="E11" s="124"/>
      <c r="F11" s="110">
        <v>1</v>
      </c>
      <c r="G11" s="92" t="s">
        <v>23</v>
      </c>
      <c r="H11" s="71">
        <f>R11</f>
        <v>1297725</v>
      </c>
      <c r="I11" s="95"/>
      <c r="J11" s="71">
        <f aca="true" t="shared" si="0" ref="J11:J28">F11*H11*(1-I11/100)</f>
        <v>1297725</v>
      </c>
      <c r="K11" s="28">
        <v>1</v>
      </c>
      <c r="L11" s="29">
        <v>1150</v>
      </c>
      <c r="M11" s="29">
        <f>1150*650</f>
        <v>747500</v>
      </c>
      <c r="N11" s="29">
        <v>500</v>
      </c>
      <c r="O11" s="29">
        <f>500*650</f>
        <v>325000</v>
      </c>
      <c r="P11" s="30">
        <v>1.21</v>
      </c>
      <c r="Q11" s="31">
        <f>+M11+O11</f>
        <v>1072500</v>
      </c>
      <c r="R11" s="35">
        <f>+Q11*P11</f>
        <v>1297725</v>
      </c>
    </row>
    <row r="12" spans="2:18" ht="15">
      <c r="B12" s="103"/>
      <c r="C12" s="127"/>
      <c r="D12" s="128"/>
      <c r="E12" s="129"/>
      <c r="F12" s="111"/>
      <c r="G12" s="93"/>
      <c r="H12" s="72"/>
      <c r="I12" s="96"/>
      <c r="J12" s="72">
        <f aca="true" t="shared" si="1" ref="J12:J17">+H12*F12</f>
        <v>0</v>
      </c>
      <c r="K12" s="28">
        <v>2</v>
      </c>
      <c r="L12" s="29"/>
      <c r="M12" s="29"/>
      <c r="N12" s="29"/>
      <c r="O12" s="29"/>
      <c r="P12" s="30">
        <v>1.3</v>
      </c>
      <c r="Q12" s="31">
        <f>+L12</f>
        <v>0</v>
      </c>
      <c r="R12" s="35">
        <f aca="true" t="shared" si="2" ref="R12:R28">Q12*P12</f>
        <v>0</v>
      </c>
    </row>
    <row r="13" spans="2:18" ht="15">
      <c r="B13" s="103"/>
      <c r="C13" s="130"/>
      <c r="D13" s="131"/>
      <c r="E13" s="132"/>
      <c r="F13" s="111"/>
      <c r="G13" s="93"/>
      <c r="H13" s="72"/>
      <c r="I13" s="97"/>
      <c r="J13" s="72">
        <f t="shared" si="1"/>
        <v>0</v>
      </c>
      <c r="K13" s="28">
        <v>3</v>
      </c>
      <c r="L13" s="29"/>
      <c r="M13" s="29"/>
      <c r="N13" s="29"/>
      <c r="O13" s="29"/>
      <c r="P13" s="30">
        <v>1.3</v>
      </c>
      <c r="Q13" s="31">
        <f aca="true" t="shared" si="3" ref="Q13:Q27">+L13</f>
        <v>0</v>
      </c>
      <c r="R13" s="35">
        <f t="shared" si="2"/>
        <v>0</v>
      </c>
    </row>
    <row r="14" spans="2:18" ht="15">
      <c r="B14" s="101">
        <v>4</v>
      </c>
      <c r="C14" s="116"/>
      <c r="D14" s="117"/>
      <c r="E14" s="118"/>
      <c r="F14" s="111"/>
      <c r="G14" s="93"/>
      <c r="H14" s="72">
        <f>+R14</f>
        <v>0</v>
      </c>
      <c r="I14" s="97"/>
      <c r="J14" s="72">
        <f t="shared" si="1"/>
        <v>0</v>
      </c>
      <c r="K14" s="28">
        <v>4</v>
      </c>
      <c r="L14" s="29"/>
      <c r="M14" s="29"/>
      <c r="N14" s="29"/>
      <c r="O14" s="29"/>
      <c r="P14" s="30">
        <v>1.3</v>
      </c>
      <c r="Q14" s="31">
        <f t="shared" si="3"/>
        <v>0</v>
      </c>
      <c r="R14" s="35">
        <f t="shared" si="2"/>
        <v>0</v>
      </c>
    </row>
    <row r="15" spans="2:18" s="91" customFormat="1" ht="15">
      <c r="B15" s="103"/>
      <c r="C15" s="74"/>
      <c r="D15" s="75"/>
      <c r="E15" s="76"/>
      <c r="F15" s="111"/>
      <c r="G15" s="93"/>
      <c r="H15" s="72"/>
      <c r="I15" s="97"/>
      <c r="J15" s="72">
        <f t="shared" si="1"/>
        <v>0</v>
      </c>
      <c r="K15" s="90">
        <v>5</v>
      </c>
      <c r="L15" s="29"/>
      <c r="M15" s="29"/>
      <c r="P15" s="30">
        <v>1.3</v>
      </c>
      <c r="Q15" s="31">
        <f t="shared" si="3"/>
        <v>0</v>
      </c>
      <c r="R15" s="35">
        <f t="shared" si="2"/>
        <v>0</v>
      </c>
    </row>
    <row r="16" spans="2:18" s="91" customFormat="1" ht="15">
      <c r="B16" s="103"/>
      <c r="C16" s="74"/>
      <c r="D16" s="75"/>
      <c r="E16" s="76"/>
      <c r="F16" s="111"/>
      <c r="G16" s="93"/>
      <c r="H16" s="72"/>
      <c r="I16" s="97"/>
      <c r="J16" s="72">
        <f t="shared" si="1"/>
        <v>0</v>
      </c>
      <c r="K16" s="90">
        <v>6</v>
      </c>
      <c r="L16" s="29"/>
      <c r="N16" s="29"/>
      <c r="P16" s="30">
        <v>1.3</v>
      </c>
      <c r="Q16" s="31">
        <f t="shared" si="3"/>
        <v>0</v>
      </c>
      <c r="R16" s="35">
        <f t="shared" si="2"/>
        <v>0</v>
      </c>
    </row>
    <row r="17" spans="2:18" ht="15">
      <c r="B17" s="103"/>
      <c r="C17" s="74"/>
      <c r="D17" s="75"/>
      <c r="E17" s="76"/>
      <c r="F17" s="111"/>
      <c r="G17" s="93"/>
      <c r="H17" s="72"/>
      <c r="I17" s="97"/>
      <c r="J17" s="72">
        <f t="shared" si="1"/>
        <v>0</v>
      </c>
      <c r="K17" s="28">
        <v>7</v>
      </c>
      <c r="L17" s="29"/>
      <c r="M17" s="29"/>
      <c r="N17" s="29"/>
      <c r="O17" s="29"/>
      <c r="P17" s="30">
        <v>1.3</v>
      </c>
      <c r="Q17" s="31">
        <f t="shared" si="3"/>
        <v>0</v>
      </c>
      <c r="R17" s="35">
        <f t="shared" si="2"/>
        <v>0</v>
      </c>
    </row>
    <row r="18" spans="2:18" ht="15">
      <c r="B18" s="101">
        <v>8</v>
      </c>
      <c r="C18" s="104"/>
      <c r="D18" s="75"/>
      <c r="E18" s="76"/>
      <c r="F18" s="111"/>
      <c r="G18" s="93"/>
      <c r="H18" s="72">
        <f>+R18</f>
        <v>0</v>
      </c>
      <c r="I18" s="97"/>
      <c r="J18" s="89"/>
      <c r="K18" s="28">
        <v>8</v>
      </c>
      <c r="L18" s="29"/>
      <c r="M18" s="29"/>
      <c r="N18" s="29"/>
      <c r="O18" s="29"/>
      <c r="P18" s="30">
        <v>1.3</v>
      </c>
      <c r="Q18" s="31">
        <f t="shared" si="3"/>
        <v>0</v>
      </c>
      <c r="R18" s="35">
        <f t="shared" si="2"/>
        <v>0</v>
      </c>
    </row>
    <row r="19" spans="2:18" ht="15">
      <c r="B19" s="103"/>
      <c r="C19" s="74"/>
      <c r="D19" s="75"/>
      <c r="E19" s="76"/>
      <c r="F19" s="111"/>
      <c r="G19" s="93"/>
      <c r="H19" s="72"/>
      <c r="I19" s="96">
        <v>0</v>
      </c>
      <c r="J19" s="72">
        <f t="shared" si="0"/>
        <v>0</v>
      </c>
      <c r="K19" s="28">
        <v>9</v>
      </c>
      <c r="L19" s="29"/>
      <c r="M19" s="29"/>
      <c r="N19" s="29"/>
      <c r="O19" s="29"/>
      <c r="P19" s="30">
        <v>1.3</v>
      </c>
      <c r="Q19" s="31">
        <f t="shared" si="3"/>
        <v>0</v>
      </c>
      <c r="R19" s="35">
        <f t="shared" si="2"/>
        <v>0</v>
      </c>
    </row>
    <row r="20" spans="2:18" ht="15">
      <c r="B20" s="103"/>
      <c r="C20" s="104"/>
      <c r="D20" s="75"/>
      <c r="E20" s="76"/>
      <c r="F20" s="111"/>
      <c r="G20" s="93"/>
      <c r="H20" s="72">
        <f>+R20</f>
        <v>0</v>
      </c>
      <c r="I20" s="96">
        <v>0</v>
      </c>
      <c r="J20" s="72"/>
      <c r="K20" s="28">
        <v>10</v>
      </c>
      <c r="L20" s="29"/>
      <c r="M20" s="29"/>
      <c r="N20" s="29"/>
      <c r="O20" s="29"/>
      <c r="P20" s="30">
        <v>1.3</v>
      </c>
      <c r="Q20" s="31">
        <f t="shared" si="3"/>
        <v>0</v>
      </c>
      <c r="R20" s="35">
        <f t="shared" si="2"/>
        <v>0</v>
      </c>
    </row>
    <row r="21" spans="2:18" ht="15">
      <c r="B21" s="103"/>
      <c r="C21" s="74"/>
      <c r="D21" s="75"/>
      <c r="E21" s="76"/>
      <c r="F21" s="111"/>
      <c r="G21" s="93"/>
      <c r="H21" s="72"/>
      <c r="I21" s="96">
        <v>0</v>
      </c>
      <c r="J21" s="72">
        <f t="shared" si="0"/>
        <v>0</v>
      </c>
      <c r="K21" s="28">
        <v>11</v>
      </c>
      <c r="L21" s="29"/>
      <c r="M21" s="29"/>
      <c r="N21" s="29"/>
      <c r="O21" s="29"/>
      <c r="P21" s="30">
        <v>1.3</v>
      </c>
      <c r="Q21" s="31">
        <f t="shared" si="3"/>
        <v>0</v>
      </c>
      <c r="R21" s="35">
        <f t="shared" si="2"/>
        <v>0</v>
      </c>
    </row>
    <row r="22" spans="2:18" ht="15">
      <c r="B22" s="101">
        <v>12</v>
      </c>
      <c r="C22" s="104"/>
      <c r="D22" s="75"/>
      <c r="E22" s="76"/>
      <c r="F22" s="111"/>
      <c r="G22" s="93"/>
      <c r="H22" s="72">
        <f>+R22</f>
        <v>0</v>
      </c>
      <c r="I22" s="96">
        <v>0</v>
      </c>
      <c r="J22" s="72">
        <f t="shared" si="0"/>
        <v>0</v>
      </c>
      <c r="K22" s="28">
        <v>12</v>
      </c>
      <c r="L22" s="29"/>
      <c r="M22" s="29"/>
      <c r="N22" s="29"/>
      <c r="O22" s="29"/>
      <c r="P22" s="30">
        <v>1.3</v>
      </c>
      <c r="Q22" s="31">
        <f t="shared" si="3"/>
        <v>0</v>
      </c>
      <c r="R22" s="35">
        <f t="shared" si="2"/>
        <v>0</v>
      </c>
    </row>
    <row r="23" spans="2:18" ht="15">
      <c r="B23" s="103"/>
      <c r="C23" s="105"/>
      <c r="D23" s="106"/>
      <c r="E23" s="76"/>
      <c r="F23" s="111"/>
      <c r="G23" s="93"/>
      <c r="H23" s="72"/>
      <c r="I23" s="96">
        <v>0</v>
      </c>
      <c r="J23" s="72">
        <f t="shared" si="0"/>
        <v>0</v>
      </c>
      <c r="K23" s="28">
        <v>13</v>
      </c>
      <c r="L23" s="29"/>
      <c r="M23" s="29"/>
      <c r="N23" s="29"/>
      <c r="O23" s="29"/>
      <c r="P23" s="30">
        <v>1.3</v>
      </c>
      <c r="Q23" s="31">
        <f t="shared" si="3"/>
        <v>0</v>
      </c>
      <c r="R23" s="35">
        <f t="shared" si="2"/>
        <v>0</v>
      </c>
    </row>
    <row r="24" spans="2:18" ht="15">
      <c r="B24" s="101"/>
      <c r="C24" s="105"/>
      <c r="D24" s="106"/>
      <c r="E24" s="76"/>
      <c r="F24" s="111"/>
      <c r="G24" s="93"/>
      <c r="H24" s="72">
        <f>+R24</f>
        <v>0</v>
      </c>
      <c r="I24" s="96">
        <v>0</v>
      </c>
      <c r="J24" s="72">
        <f t="shared" si="0"/>
        <v>0</v>
      </c>
      <c r="K24" s="28">
        <v>14</v>
      </c>
      <c r="L24" s="29"/>
      <c r="M24" s="29"/>
      <c r="N24" s="29"/>
      <c r="O24" s="29"/>
      <c r="P24" s="30">
        <v>1.3</v>
      </c>
      <c r="Q24" s="31">
        <f t="shared" si="3"/>
        <v>0</v>
      </c>
      <c r="R24" s="35">
        <f t="shared" si="2"/>
        <v>0</v>
      </c>
    </row>
    <row r="25" spans="2:18" ht="15">
      <c r="B25" s="103"/>
      <c r="C25" s="74"/>
      <c r="D25" s="75"/>
      <c r="E25" s="76"/>
      <c r="F25" s="111"/>
      <c r="G25" s="93"/>
      <c r="H25" s="72"/>
      <c r="I25" s="96">
        <v>0</v>
      </c>
      <c r="J25" s="72">
        <f t="shared" si="0"/>
        <v>0</v>
      </c>
      <c r="K25" s="28">
        <v>15</v>
      </c>
      <c r="L25" s="29"/>
      <c r="M25" s="29"/>
      <c r="N25" s="29"/>
      <c r="O25" s="29"/>
      <c r="P25" s="30">
        <v>1.3</v>
      </c>
      <c r="Q25" s="31">
        <f t="shared" si="3"/>
        <v>0</v>
      </c>
      <c r="R25" s="35">
        <f t="shared" si="2"/>
        <v>0</v>
      </c>
    </row>
    <row r="26" spans="2:18" ht="15">
      <c r="B26" s="101"/>
      <c r="C26" s="74"/>
      <c r="D26" s="75"/>
      <c r="E26" s="76"/>
      <c r="F26" s="111"/>
      <c r="G26" s="93"/>
      <c r="H26" s="72">
        <f>+R26</f>
        <v>0</v>
      </c>
      <c r="I26" s="96">
        <v>0</v>
      </c>
      <c r="J26" s="72">
        <f t="shared" si="0"/>
        <v>0</v>
      </c>
      <c r="K26" s="28">
        <v>16</v>
      </c>
      <c r="L26" s="29"/>
      <c r="M26" s="29"/>
      <c r="N26" s="29"/>
      <c r="O26" s="29"/>
      <c r="P26" s="30">
        <v>1.3</v>
      </c>
      <c r="Q26" s="31">
        <f t="shared" si="3"/>
        <v>0</v>
      </c>
      <c r="R26" s="35">
        <f t="shared" si="2"/>
        <v>0</v>
      </c>
    </row>
    <row r="27" spans="2:18" ht="15">
      <c r="B27" s="103"/>
      <c r="C27" s="74"/>
      <c r="D27" s="75"/>
      <c r="E27" s="76"/>
      <c r="F27" s="111"/>
      <c r="G27" s="93"/>
      <c r="H27" s="72"/>
      <c r="I27" s="96">
        <v>0</v>
      </c>
      <c r="J27" s="72">
        <f t="shared" si="0"/>
        <v>0</v>
      </c>
      <c r="K27" s="28">
        <v>17</v>
      </c>
      <c r="L27" s="29"/>
      <c r="M27" s="29"/>
      <c r="N27" s="29"/>
      <c r="O27" s="29"/>
      <c r="P27" s="30">
        <v>1.3</v>
      </c>
      <c r="Q27" s="31">
        <f t="shared" si="3"/>
        <v>0</v>
      </c>
      <c r="R27" s="35">
        <f t="shared" si="2"/>
        <v>0</v>
      </c>
    </row>
    <row r="28" spans="2:18" ht="15.75" thickBot="1">
      <c r="B28" s="101">
        <v>18</v>
      </c>
      <c r="C28" s="107"/>
      <c r="D28" s="108"/>
      <c r="E28" s="109"/>
      <c r="F28" s="112"/>
      <c r="G28" s="94"/>
      <c r="H28" s="73">
        <f>+R28</f>
        <v>0</v>
      </c>
      <c r="I28" s="98">
        <v>0</v>
      </c>
      <c r="J28" s="73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50" t="s">
        <v>17</v>
      </c>
      <c r="C29" s="99"/>
      <c r="D29" s="40"/>
      <c r="E29" s="40"/>
      <c r="F29" s="51"/>
      <c r="G29" s="52" t="s">
        <v>3</v>
      </c>
      <c r="H29" s="55"/>
      <c r="I29" s="53"/>
      <c r="J29" s="61">
        <f>SUM(J11:J28)</f>
        <v>1297725</v>
      </c>
    </row>
    <row r="30" spans="2:10" ht="15">
      <c r="B30" s="54"/>
      <c r="C30" s="55"/>
      <c r="D30" s="56" t="s">
        <v>605</v>
      </c>
      <c r="E30" s="40"/>
      <c r="F30" s="57"/>
      <c r="G30" s="58" t="s">
        <v>13</v>
      </c>
      <c r="H30" s="59"/>
      <c r="I30" s="60"/>
      <c r="J30" s="61">
        <f>J29*I30</f>
        <v>0</v>
      </c>
    </row>
    <row r="31" spans="2:10" ht="15">
      <c r="B31" s="39"/>
      <c r="C31" s="40"/>
      <c r="D31" s="40"/>
      <c r="E31" s="40"/>
      <c r="F31" s="62"/>
      <c r="G31" s="63" t="s">
        <v>4</v>
      </c>
      <c r="H31" s="55"/>
      <c r="I31" s="64"/>
      <c r="J31" s="61">
        <f>J29-J30</f>
        <v>1297725</v>
      </c>
    </row>
    <row r="32" spans="2:10" ht="15">
      <c r="B32" s="39"/>
      <c r="C32" s="40"/>
      <c r="D32" s="40"/>
      <c r="E32" s="40"/>
      <c r="F32" s="57"/>
      <c r="G32" s="58">
        <v>0.19</v>
      </c>
      <c r="H32" s="59"/>
      <c r="I32" s="60">
        <v>0.19</v>
      </c>
      <c r="J32" s="61">
        <f>J31*I32</f>
        <v>246567.75</v>
      </c>
    </row>
    <row r="33" spans="2:10" ht="15.75" thickBot="1">
      <c r="B33" s="41"/>
      <c r="C33" s="42"/>
      <c r="D33" s="42"/>
      <c r="E33" s="42"/>
      <c r="F33" s="65"/>
      <c r="G33" s="66" t="s">
        <v>2</v>
      </c>
      <c r="H33" s="67"/>
      <c r="I33" s="68"/>
      <c r="J33" s="69">
        <f>J31+J32</f>
        <v>1544292.75</v>
      </c>
    </row>
  </sheetData>
  <sheetProtection formatCells="0"/>
  <mergeCells count="10">
    <mergeCell ref="C14:E14"/>
    <mergeCell ref="C10:E10"/>
    <mergeCell ref="C11:E11"/>
    <mergeCell ref="B8:C8"/>
    <mergeCell ref="C12:E12"/>
    <mergeCell ref="C13:E13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86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86" activePane="bottomLeft" state="frozen"/>
      <selection pane="topLeft" activeCell="B1" sqref="B1"/>
      <selection pane="bottomLeft" activeCell="C109" sqref="C109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587</v>
      </c>
    </row>
    <row r="109" spans="1:12" ht="15">
      <c r="A109">
        <v>108</v>
      </c>
      <c r="B109" s="36" t="s">
        <v>588</v>
      </c>
      <c r="C109" t="s">
        <v>589</v>
      </c>
      <c r="D109" t="s">
        <v>594</v>
      </c>
      <c r="E109" t="s">
        <v>590</v>
      </c>
      <c r="F109" t="s">
        <v>37</v>
      </c>
      <c r="G109" t="s">
        <v>33</v>
      </c>
      <c r="I109" t="s">
        <v>593</v>
      </c>
      <c r="K109" t="s">
        <v>592</v>
      </c>
      <c r="L109" s="100" t="s">
        <v>591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9" r:id="rId1" display="carla_figueroa@goodyear.com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2015-01-30T12:29:14Z</cp:lastPrinted>
  <dcterms:created xsi:type="dcterms:W3CDTF">2013-07-12T05:01:37Z</dcterms:created>
  <dcterms:modified xsi:type="dcterms:W3CDTF">2015-03-31T17:19:00Z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