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N11" i="1"/>
  <c r="L12" i="1"/>
  <c r="L11" i="1"/>
  <c r="Q13" i="1" l="1"/>
  <c r="Q19" i="1" l="1"/>
  <c r="Q14" i="1" l="1"/>
  <c r="Q15" i="1"/>
  <c r="Q16" i="1"/>
  <c r="Q17" i="1"/>
  <c r="Q18" i="1"/>
  <c r="Q22" i="1" l="1"/>
  <c r="Q26" i="1"/>
  <c r="Q20" i="1"/>
  <c r="Q21" i="1"/>
  <c r="Q23" i="1"/>
  <c r="Q24" i="1"/>
  <c r="Q25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<sst xmlns="http://schemas.openxmlformats.org/spreadsheetml/2006/main" count="1049" uniqueCount="721">
  <si>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</si>
  <si>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</si>
  <si>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</si>
  <si>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</si>
  <si>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</si>
  <si>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</si>
  <si>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</si>
  <si>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</si>
  <si>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</si>
  <si>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</si>
  <si>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</si>
  <si>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</si>
  <si>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</si>
  <si>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</si>
  <si>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</si>
  <si>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</si>
  <si>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</si>
  <si>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</si>
  <si>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</si>
  <si>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</si>
  <si>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</si>
  <si>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</si>
  <si>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</si>
  <si>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</si>
  <si>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</si>
  <si>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</si>
  <si>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</si>
  <si>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</si>
  <si>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</si>
  <si>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</si>
  <si>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</si>
  <si>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</si>
  <si>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</si>
  <si>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</si>
  <si>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</si>
  <si>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</si>
  <si>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</si>
  <si>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</si>
  <si>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</si>
  <si>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</si>
  <si>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</si>
  <si>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</si>
  <si>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</si>
  <si>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</si>
  <si>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</si>
  <si>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</si>
  <si>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</si>
  <si>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</si>
  <si>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</si>
  <si>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</si>
  <si>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</si>
  <si>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</si>
  <si>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</si>
  <si>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</si>
  <si>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</si>
  <si>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</si>
  <si>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</si>
  <si>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</si>
  <si>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</si>
  <si>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</si>
  <si>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</si>
  <si>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</si>
  <si>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</si>
  <si>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</si>
  <si>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</si>
  <si>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</si>
  <si>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</si>
  <si>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</si>
  <si>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</si>
  <si>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</si>
  <si>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</si>
  <si>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</si>
  <si>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</si>
  <si>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</si>
  <si>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</si>
  <si>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</si>
  <si>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</si>
  <si>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</si>
  <si>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</si>
  <si>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</si>
  <si>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</si>
  <si>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</si>
  <si>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</si>
  <si>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</si>
  <si>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</si>
  <si>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</si>
  <si>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</si>
  <si>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</si>
  <si>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</si>
  <si>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</si>
  <si>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</si>
  <si>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</si>
  <si>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</si>
  <si>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</si>
  <si>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</si>
  <si>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</si>
  <si>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</si>
  <si>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</si>
  <si>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</si>
  <si>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</si>
  <si>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</si>
  <si>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</si>
  <si>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</si>
  <si>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</si>
  <si>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</si>
  <si>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</si>
  <si>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</si>
  <si>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</si>
  <si>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</si>
  <si>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</si>
  <si>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</si>
  <si>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</si>
  <si>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</si>
  <si>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</si>
  <si>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</si>
  <si>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</si>
  <si>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</si>
  <si>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</si>
  <si>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</si>
  <si>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</si>
  <si>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</si>
  <si>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</si>
  <si>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</si>
  <si>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</si>
  <si>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</si>
  <si>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</si>
  <si>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</si>
  <si>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</si>
  <si>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</si>
  <si>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</si>
  <si>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</si>
  <si>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</si>
  <si>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</si>
  <si>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</si>
  <si>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</si>
  <si>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</si>
  <si>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</si>
  <si>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</si>
  <si>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</si>
  <si>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</si>
  <si>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</si>
  <si>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</si>
  <si>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</si>
  <si>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</si>
  <si>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</si>
  <si>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</si>
  <si>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</si>
  <si>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</si>
  <si>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</si>
  <si>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</si>
  <si>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</si>
  <si>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</si>
  <si>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</si>
  <si>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</si>
  <si>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</si>
  <si>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</si>
  <si>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</si>
  <si>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</si>
  <si>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</si>
  <si>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</si>
  <si>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</si>
  <si>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</si>
  <si>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</si>
  <si>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</si>
  <si>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</si>
  <si>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</si>
  <si>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</si>
  <si>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</si>
  <si>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</si>
  <si>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</si>
  <si>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</si>
  <si>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</si>
  <si>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</si>
  <si>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</si>
  <si>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</si>
  <si>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</si>
  <si>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</si>
  <si>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</si>
  <si>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</si>
  <si>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</si>
  <si>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</si>
  <si>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</si>
  <si>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</si>
  <si>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</si>
  <si>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</si>
  <si>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</si>
  <si>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</si>
  <si>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</si>
  <si>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</si>
  <si>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</si>
  <si>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</si>
  <si>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</si>
  <si>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</si>
  <si>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</si>
  <si>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</si>
  <si>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</si>
  <si>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</si>
  <si>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</si>
  <si>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</si>
  <si>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</si>
  <si>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</si>
  <si>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</si>
  <si>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</si>
  <si>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</si>
  <si>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</si>
  <si>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</si>
  <si>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</si>
  <si>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</si>
  <si>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</si>
  <si>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</si>
  <si>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</si>
  <si>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</si>
  <si>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</si>
  <si>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</si>
  <si>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</si>
  <si>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</si>
  <si>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</si>
  <si>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</si>
  <si>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</si>
  <si>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</si>
  <si>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</si>
  <si>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</si>
  <si>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</si>
  <si>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</si>
  <si>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</si>
  <si>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</si>
  <si>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</si>
  <si>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</si>
  <si>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</si>
  <si>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</si>
  <si>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</si>
  <si>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</si>
  <si>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</si>
  <si>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</si>
  <si>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</si>
  <si>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</si>
  <si>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</si>
  <si>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</si>
  <si>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</si>
  <si>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</si>
  <si>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</si>
  <si>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</si>
  <si>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</si>
  <si>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</si>
  <si>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</si>
  <si>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</si>
  <si>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</si>
  <si>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</si>
  <si>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</si>
  <si>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</si>
  <si>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</si>
  <si>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</si>
  <si>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</si>
  <si>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</si>
  <si>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</si>
  <si>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</si>
  <si>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</si>
  <si>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</si>
  <si>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</si>
  <si>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</si>
  <si>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</si>
  <si>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</si>
  <si>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</si>
  <si>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</si>
  <si>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</si>
  <si>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</si>
  <si>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</si>
  <si>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</si>
  <si>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</si>
  <si>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</si>
  <si>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</si>
  <si>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</si>
  <si>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</si>
  <si>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</si>
  <si>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</si>
  <si>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</si>
  <si>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</si>
  <si>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</si>
  <si>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</si>
  <si>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</si>
  <si>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</si>
  <si>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</si>
  <si>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</si>
  <si>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</si>
  <si>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</si>
  <si>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</si>
  <si>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</si>
  <si>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</si>
  <si>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</si>
  <si>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</si>
  <si>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</si>
  <si>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</si>
  <si>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</si>
  <si>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</si>
  <si>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</si>
  <si>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</si>
  <si>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</si>
  <si>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</si>
  <si>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</si>
  <si>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</si>
  <si>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</si>
  <si>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</si>
  <si>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</si>
  <si>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</si>
  <si>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</si>
  <si>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</si>
  <si>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</si>
  <si>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</si>
  <si>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</si>
  <si>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</si>
  <si>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</si>
  <si>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</si>
  <si>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</si>
  <si>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</si>
  <si>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</si>
  <si>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</si>
  <si>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</si>
  <si>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</si>
  <si>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</si>
  <si>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</si>
  <si>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</si>
  <si>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</si>
  <si>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</si>
  <si>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</si>
  <si>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</si>
  <si>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</si>
  <si>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</si>
  <si>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</si>
  <si>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</si>
  <si>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</si>
  <si>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</si>
  <si>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</si>
  <si>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</si>
  <si>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</si>
  <si>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</si>
  <si>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</si>
  <si>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</si>
  <si>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</si>
  <si>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</si>
  <si>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</si>
  <si>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</si>
  <si>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</si>
  <si>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</si>
  <si>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</si>
  <si>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</si>
  <si>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</si>
  <si>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</si>
  <si>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</si>
  <si>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</si>
  <si>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</si>
  <si>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</si>
  <si>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</si>
  <si>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</si>
  <si>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</si>
  <si>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</si>
  <si>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</si>
  <si>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</si>
  <si>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</si>
  <si>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</si>
  <si>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</si>
  <si>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</si>
  <si>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</si>
  <si>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</si>
  <si>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</si>
  <si>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</si>
  <si>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</si>
  <si>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</si>
  <si>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</si>
  <si>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</si>
  <si>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</si>
  <si>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</si>
  <si>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</si>
  <si>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</si>
  <si>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</si>
  <si>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</si>
  <si>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</si>
  <si>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</si>
  <si>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</si>
  <si>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</si>
  <si>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</si>
  <si>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</si>
  <si>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</si>
  <si>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</si>
  <si>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</si>
  <si>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</si>
  <si>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</si>
  <si>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</si>
  <si>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</si>
  <si>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</si>
  <si>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</si>
  <si>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</si>
  <si>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</si>
  <si>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</si>
  <si>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</si>
  <si>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</si>
  <si>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</si>
  <si>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</si>
  <si>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</si>
  <si>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</si>
  <si>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</si>
  <si>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</si>
  <si>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</si>
  <si>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</si>
  <si>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</si>
  <si>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</si>
  <si>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</si>
  <si>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</si>
  <si>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</si>
  <si>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</si>
  <si>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</si>
  <si>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</si>
  <si>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</si>
  <si>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</si>
  <si>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</si>
  <si>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</si>
  <si>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</si>
  <si>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</si>
  <si>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</si>
  <si>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</si>
  <si>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</si>
  <si>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</si>
  <si>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</si>
  <si>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</si>
  <si>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</si>
  <si>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</si>
  <si>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</si>
  <si>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</si>
  <si>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</si>
  <si>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</si>
  <si>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</si>
  <si>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</si>
  <si>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</si>
  <si>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</si>
  <si>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</si>
  <si>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</si>
  <si>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</si>
  <si>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</si>
  <si>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</si>
  <si>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</si>
  <si>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</si>
  <si>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</si>
  <si>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</si>
  <si>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</si>
  <si>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</si>
  <si>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</si>
  <si>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</si>
  <si>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</si>
  <si>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</si>
  <si>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</si>
  <si>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</si>
  <si>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</si>
  <si>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</si>
  <si>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</si>
  <si>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</si>
  <si>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</si>
  <si>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</si>
  <si>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</si>
  <si>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</si>
  <si>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</si>
  <si>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</si>
  <si>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</si>
  <si>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</si>
  <si>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</si>
  <si>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</si>
  <si>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</si>
  <si>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</si>
  <si>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</si>
  <si>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</si>
  <si>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</si>
  <si>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</si>
  <si>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</si>
  <si>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</si>
  <si>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</si>
  <si>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</si>
  <si>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</si>
  <si>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</si>
  <si>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</si>
  <si>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</si>
  <si>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</si>
  <si>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</si>
  <si>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</si>
  <si>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</si>
  <si>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</si>
  <si>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</si>
  <si>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</si>
  <si>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</si>
  <si>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</si>
  <si>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</si>
  <si>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</si>
  <si>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</si>
  <si>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</si>
  <si>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</si>
  <si>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</si>
  <si>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</si>
  <si>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</si>
  <si>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</si>
  <si>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</si>
  <si>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</si>
  <si>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</si>
  <si>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</si>
  <si>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</si>
  <si>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</si>
  <si>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</si>
  <si>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</si>
  <si>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</si>
  <si>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</si>
  <si>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</si>
  <si>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</si>
  <si>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</si>
  <si>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</si>
  <si>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</si>
  <si>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</si>
  <si>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</si>
  <si>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</si>
  <si>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</si>
  <si>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</si>
  <si>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</si>
  <si>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</si>
  <si>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</si>
  <si>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</si>
  <si>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</si>
  <si>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</si>
  <si>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</si>
  <si>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</si>
  <si>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</si>
  <si>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</si>
  <si>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</si>
  <si>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</si>
  <si>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</si>
  <si>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</si>
  <si>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</si>
  <si>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</si>
  <si>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</si>
  <si>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</si>
  <si>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</si>
  <si>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</si>
  <si>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</si>
  <si>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</si>
  <si>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</si>
  <si>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</si>
  <si>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</si>
  <si>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</si>
  <si>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</si>
  <si>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</si>
  <si>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</si>
  <si>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</si>
  <si>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</si>
  <si>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</si>
  <si>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</si>
  <si>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</si>
  <si>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</si>
  <si>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</si>
  <si>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</si>
  <si>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</si>
  <si>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</si>
  <si>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</si>
  <si>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</si>
  <si>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</si>
  <si>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</si>
  <si>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</si>
  <si>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</si>
  <si>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</si>
  <si>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</si>
  <si>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</si>
  <si>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</si>
  <si>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</si>
  <si>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</si>
  <si>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</si>
  <si>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</si>
  <si>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</si>
  <si>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</si>
  <si>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</si>
  <si>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</si>
  <si>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</si>
  <si>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</si>
  <si>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</si>
  <si>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</si>
  <si>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</si>
  <si>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</si>
  <si>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</si>
  <si>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</si>
  <si>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</si>
  <si>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</si>
  <si>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</si>
  <si>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</si>
  <si>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</si>
  <si>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</si>
  <si>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</si>
  <si>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</si>
  <si>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</si>
  <si>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</si>
  <si>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</si>
  <si>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</si>
  <si>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</si>
  <si>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</si>
  <si>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</si>
  <si>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</si>
  <si>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</si>
  <si>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</si>
  <si>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</si>
  <si>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</si>
  <si>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</si>
  <si>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</si>
  <si>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</si>
  <si>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</si>
  <si>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</si>
  <si>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</si>
  <si>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</si>
  <si>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</si>
  <si>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</si>
  <si>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</si>
  <si>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</si>
  <si>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</si>
  <si>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</si>
  <si>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</si>
  <si>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</si>
  <si>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</si>
  <si>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</si>
  <si>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</si>
  <si>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</si>
  <si>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</si>
  <si>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</si>
  <si>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</si>
  <si>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</si>
  <si>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</si>
  <si>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</si>
  <si>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</si>
  <si>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</si>
  <si>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</si>
  <si>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</si>
  <si>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</si>
  <si>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</si>
  <si>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</si>
  <si>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</si>
  <si>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</si>
  <si>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</si>
  <si>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</si>
  <si>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</si>
  <si>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</si>
  <si>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</si>
  <si>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</si>
  <si>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</si>
  <si>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</si>
  <si>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</si>
  <si>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</si>
  <si>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</si>
  <si>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</si>
  <si>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</si>
  <si>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</si>
  <si>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</si>
  <si>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</si>
  <si>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</si>
  <si>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</si>
  <si>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</si>
  <si>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</si>
  <si>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</si>
  <si>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</si>
  <si>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</si>
  <si>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</si>
  <si>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</si>
  <si>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</si>
  <si>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</si>
  <si>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</si>
  <si>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</si>
  <si>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</si>
  <si>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</si>
  <si>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</si>
  <si>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</si>
  <si>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</si>
  <si>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</si>
  <si>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</si>
  <si>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</si>
  <si>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</si>
  <si>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</si>
  <si>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</si>
  <si>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</si>
  <si>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</si>
  <si>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</si>
  <si>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</si>
  <si>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</si>
  <si>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</si>
  <si>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</si>
  <si>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</si>
  <si>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</si>
  <si>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</si>
  <si>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</si>
  <si>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</si>
  <si>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</si>
  <si>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</si>
  <si>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</si>
  <si>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</si>
  <si>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</si>
  <si>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</si>
  <si>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</si>
  <si>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</si>
  <si>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</si>
  <si>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</si>
  <si>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</si>
  <si>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</si>
  <si>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</si>
  <si>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</si>
  <si>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</si>
  <si>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</si>
  <si>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</si>
  <si>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</si>
  <si>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</si>
  <si>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</si>
  <si>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</si>
  <si>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</si>
  <si>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</si>
  <si>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</si>
  <si>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</si>
  <si>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</si>
  <si>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</si>
  <si>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</si>
  <si>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</si>
  <si>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</si>
  <si>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</si>
  <si>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DANUS</t>
  </si>
  <si>
    <t>SOPR</t>
  </si>
  <si>
    <t>MANGUERA PVC ANILLADA VERDE CON ACOPLES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</si>
</sst>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2415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0" t="str">
        <f>VLOOKUP(D4,CLIENTES,4,FALSE)</f>
        <v>AV. Las Torres 6108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2" t="str">
        <f>VLOOKUP(D4,CLIENTES,5,FALSE)</f>
        <v>Peñalolen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>
        <f>VLOOKUP(D4,CLIENTES,8,FALSE)</f>
        <v>0</v>
      </c>
    </row>
    <row r="8" spans="2:21" ht="15.75" thickBot="1" x14ac:dyDescent="0.3">
      <c r="B8" s="119" t="s">
        <v>26</v>
      </c>
      <c r="C8" s="112"/>
      <c r="D8" s="95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42082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718</v>
      </c>
      <c r="M10" s="98" t="s">
        <v>719</v>
      </c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720</v>
      </c>
      <c r="D11" s="114"/>
      <c r="E11" s="115"/>
      <c r="F11" s="107">
        <v>2</v>
      </c>
      <c r="G11" s="107" t="s">
        <v>21</v>
      </c>
      <c r="H11" s="108">
        <f>VLOOKUP(B11,COTIZADO,8,FALSE)</f>
        <v>138075</v>
      </c>
      <c r="I11" s="110">
        <v>0</v>
      </c>
      <c r="J11" s="109">
        <f t="shared" ref="J11:J28" si="0">F11*H11*(1-I11/100)</f>
        <v>276150</v>
      </c>
      <c r="K11" s="28">
        <v>1</v>
      </c>
      <c r="L11" s="99">
        <f>7915*10</f>
        <v>79150</v>
      </c>
      <c r="M11" s="99">
        <v>12015</v>
      </c>
      <c r="N11" s="100">
        <f>L12+M11+M12</f>
        <v>138075</v>
      </c>
      <c r="P11" s="91">
        <v>1</v>
      </c>
      <c r="Q11" s="92">
        <f>N11</f>
        <v>138075</v>
      </c>
      <c r="R11" s="93">
        <f>Q11*P11</f>
        <v>138075</v>
      </c>
    </row>
    <row r="12" spans="2:21" ht="15" customHeight="1" x14ac:dyDescent="0.25">
      <c r="B12" s="86">
        <v>2</v>
      </c>
      <c r="C12" s="113"/>
      <c r="D12" s="114"/>
      <c r="E12" s="115"/>
      <c r="F12" s="52"/>
      <c r="G12" s="52"/>
      <c r="H12" s="87">
        <f t="shared" ref="H12:H28" si="1">VLOOKUP(B12,COTIZADO,8,FALSE)</f>
        <v>0</v>
      </c>
      <c r="I12" s="88">
        <v>0</v>
      </c>
      <c r="J12" s="89">
        <f t="shared" si="0"/>
        <v>0</v>
      </c>
      <c r="K12" s="28">
        <v>2</v>
      </c>
      <c r="L12" s="100">
        <f>L11*1.5</f>
        <v>118725</v>
      </c>
      <c r="M12" s="99">
        <v>7335</v>
      </c>
      <c r="N12" s="100"/>
      <c r="O12" s="100"/>
      <c r="P12" s="91">
        <v>1.5</v>
      </c>
      <c r="Q12" s="92">
        <v>0</v>
      </c>
      <c r="R12" s="93">
        <f t="shared" ref="R12:R28" si="2">Q12*P12</f>
        <v>0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1.5</v>
      </c>
      <c r="Q13" s="92">
        <f>O13</f>
        <v>0</v>
      </c>
      <c r="R13" s="93">
        <f t="shared" si="2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1.5</v>
      </c>
      <c r="Q14" s="92">
        <f t="shared" ref="Q13:Q19" si="3">L14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si="3"/>
        <v>0</v>
      </c>
      <c r="R15" s="94">
        <f t="shared" si="2"/>
        <v>0</v>
      </c>
      <c r="S15" s="84"/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1.5</v>
      </c>
      <c r="Q16" s="92">
        <f t="shared" si="3"/>
        <v>0</v>
      </c>
      <c r="R16" s="93">
        <f t="shared" si="2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 t="shared" si="3"/>
        <v>0</v>
      </c>
      <c r="R17" s="93">
        <f t="shared" si="2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ref="Q20:Q27" si="4">S20</f>
        <v>0</v>
      </c>
      <c r="R20" s="93">
        <f t="shared" si="2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si="4"/>
        <v>0</v>
      </c>
      <c r="R23" s="93">
        <f t="shared" si="2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276150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276150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52468.5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328618.5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2015-03-19T16:50:54Z</cp:lastPrinted>
  <dcterms:created xsi:type="dcterms:W3CDTF">2013-07-12T05:01:37Z</dcterms:created>
  <dcterms:modified xsi:type="dcterms:W3CDTF">2015-03-19T20:51:49Z</dcterms:modified>
</cp:coreProperties>
</file>