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18" authorId="0">
      <text>
        <r>
          <rPr>
            <sz val="9"/>
            <rFont val="Tahoma"/>
            <family val="2"/>
          </rPr>
          <t xml:space="preserve">
SODIMAC</t>
        </r>
      </text>
    </comment>
  </commentList>
</comments>
</file>

<file path=xl/sharedStrings.xml><?xml version="1.0" encoding="utf-8"?>
<sst xmlns="http://schemas.openxmlformats.org/spreadsheetml/2006/main" count="823" uniqueCount="591">
  <si>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</si>
  <si>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</si>
  <si>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</si>
  <si>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</si>
  <si>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</si>
  <si>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</si>
  <si>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</si>
  <si>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</si>
  <si>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</si>
  <si>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</si>
  <si>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</si>
  <si>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</si>
  <si>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</si>
  <si>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</si>
  <si>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</si>
  <si>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</si>
  <si>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</si>
  <si>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</si>
  <si>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</si>
  <si>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</si>
  <si>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</si>
  <si>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</si>
  <si>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</si>
  <si>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</si>
  <si>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</si>
  <si>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</si>
  <si>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</si>
  <si>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</si>
  <si>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</si>
  <si>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</si>
  <si>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</si>
  <si>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</si>
  <si>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</si>
  <si>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</si>
  <si>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</si>
  <si>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</si>
  <si>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</si>
  <si>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</si>
  <si>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</si>
  <si>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</si>
  <si>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</si>
  <si>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</si>
  <si>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</si>
  <si>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</si>
  <si>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</si>
  <si>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</si>
  <si>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</si>
  <si>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</si>
  <si>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</si>
  <si>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</si>
  <si>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</si>
  <si>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</si>
  <si>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</si>
  <si>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</si>
  <si>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</si>
  <si>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</si>
  <si>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</si>
  <si>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</si>
  <si>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</si>
  <si>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</si>
  <si>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</si>
  <si>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</si>
  <si>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</si>
  <si>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</si>
  <si>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</si>
  <si>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</si>
  <si>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</si>
  <si>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</si>
  <si>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</si>
  <si>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</si>
  <si>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</si>
  <si>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</si>
  <si>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</si>
  <si>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</si>
  <si>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</si>
  <si>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</si>
  <si>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</si>
  <si>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</si>
  <si>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</si>
  <si>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</si>
  <si>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</si>
  <si>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</si>
  <si>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</si>
  <si>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</si>
  <si>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</si>
  <si>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</si>
  <si>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</si>
  <si>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</si>
  <si>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</si>
  <si>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</si>
  <si>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</si>
  <si>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</si>
  <si>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</si>
  <si>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</si>
  <si>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</si>
  <si>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</si>
  <si>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</si>
  <si>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</si>
  <si>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</si>
  <si>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</si>
  <si>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</si>
  <si>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</si>
  <si>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</si>
  <si>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</si>
  <si>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</si>
  <si>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</si>
  <si>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</si>
  <si>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</si>
  <si>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</si>
  <si>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</si>
  <si>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</si>
  <si>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</si>
  <si>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</si>
  <si>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</si>
  <si>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</si>
  <si>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</si>
  <si>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</si>
  <si>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</si>
  <si>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</si>
  <si>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</si>
  <si>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</si>
  <si>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</si>
  <si>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</si>
  <si>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</si>
  <si>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</si>
  <si>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</si>
  <si>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</si>
  <si>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</si>
  <si>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</si>
  <si>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</si>
  <si>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</si>
  <si>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</si>
  <si>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</si>
  <si>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</si>
  <si>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</si>
  <si>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</si>
  <si>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</si>
  <si>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</si>
  <si>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</si>
  <si>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</si>
  <si>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</si>
  <si>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</si>
  <si>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</si>
  <si>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</si>
  <si>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</si>
  <si>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</si>
  <si>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</si>
  <si>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</si>
  <si>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</si>
  <si>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</si>
  <si>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</si>
  <si>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</si>
  <si>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</si>
  <si>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</si>
  <si>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</si>
  <si>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</si>
  <si>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</si>
  <si>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</si>
  <si>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</si>
  <si>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</si>
  <si>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</si>
  <si>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</si>
  <si>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</si>
  <si>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</si>
  <si>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</si>
  <si>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</si>
  <si>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</si>
  <si>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</si>
  <si>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</si>
  <si>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</si>
  <si>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</si>
  <si>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</si>
  <si>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</si>
  <si>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</si>
  <si>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</si>
  <si>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</si>
  <si>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</si>
  <si>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</si>
  <si>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</si>
  <si>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</si>
  <si>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</si>
  <si>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</si>
  <si>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</si>
  <si>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</si>
  <si>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</si>
  <si>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</si>
  <si>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</si>
  <si>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</si>
  <si>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</si>
  <si>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</si>
  <si>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</si>
  <si>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</si>
  <si>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</si>
  <si>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</si>
  <si>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</si>
  <si>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</si>
  <si>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</si>
  <si>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</si>
  <si>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</si>
  <si>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</si>
  <si>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</si>
  <si>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</si>
  <si>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</si>
  <si>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</si>
  <si>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</si>
  <si>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</si>
  <si>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</si>
  <si>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</si>
  <si>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</si>
  <si>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</si>
  <si>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</si>
  <si>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</si>
  <si>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</si>
  <si>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</si>
  <si>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</si>
  <si>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</si>
  <si>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</si>
  <si>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</si>
  <si>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</si>
  <si>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</si>
  <si>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</si>
  <si>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</si>
  <si>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</si>
  <si>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</si>
  <si>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</si>
  <si>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</si>
  <si>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</si>
  <si>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</si>
  <si>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</si>
  <si>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</si>
  <si>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</si>
  <si>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</si>
  <si>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</si>
  <si>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</si>
  <si>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</si>
  <si>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</si>
  <si>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</si>
  <si>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</si>
  <si>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</si>
  <si>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</si>
  <si>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</si>
  <si>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</si>
  <si>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</si>
  <si>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</si>
  <si>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</si>
  <si>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</si>
  <si>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</si>
  <si>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</si>
  <si>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</si>
  <si>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</si>
  <si>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</si>
  <si>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</si>
  <si>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</si>
  <si>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</si>
  <si>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</si>
  <si>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</si>
  <si>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</si>
  <si>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</si>
  <si>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</si>
  <si>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</si>
  <si>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</si>
  <si>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</si>
  <si>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</si>
  <si>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</si>
  <si>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</si>
  <si>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</si>
  <si>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</si>
  <si>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</si>
  <si>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</si>
  <si>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</si>
  <si>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</si>
  <si>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</si>
  <si>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</si>
  <si>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</si>
  <si>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</si>
  <si>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</si>
  <si>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</si>
  <si>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</si>
  <si>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</si>
  <si>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</si>
  <si>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</si>
  <si>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</si>
  <si>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</si>
  <si>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</si>
  <si>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</si>
  <si>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</si>
  <si>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</si>
  <si>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</si>
  <si>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</si>
  <si>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</si>
  <si>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</si>
  <si>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</si>
  <si>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</si>
  <si>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</si>
  <si>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</si>
  <si>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</si>
  <si>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</si>
  <si>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</si>
  <si>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</si>
  <si>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</si>
  <si>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</si>
  <si>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</si>
  <si>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</si>
  <si>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</si>
  <si>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</si>
  <si>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</si>
  <si>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</si>
  <si>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</si>
  <si>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</si>
  <si>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</si>
  <si>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</si>
  <si>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</si>
  <si>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</si>
  <si>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</si>
  <si>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</si>
  <si>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</si>
  <si>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</si>
  <si>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</si>
  <si>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</si>
  <si>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</si>
  <si>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</si>
  <si>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</si>
  <si>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</si>
  <si>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</si>
  <si>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</si>
  <si>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</si>
  <si>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</si>
  <si>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</si>
  <si>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</si>
  <si>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</si>
  <si>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</si>
  <si>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</si>
  <si>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</si>
  <si>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</si>
  <si>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</si>
  <si>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</si>
  <si>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</si>
  <si>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</si>
  <si>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</si>
  <si>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</si>
  <si>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</si>
  <si>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</si>
  <si>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</si>
  <si>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</si>
  <si>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</si>
  <si>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</si>
  <si>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</si>
  <si>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</si>
  <si>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</si>
  <si>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</si>
  <si>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</si>
  <si>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</si>
  <si>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</si>
  <si>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</si>
  <si>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</si>
  <si>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</si>
  <si>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</si>
  <si>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</si>
  <si>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</si>
  <si>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</si>
  <si>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</si>
  <si>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</si>
  <si>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</si>
  <si>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</si>
  <si>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</si>
  <si>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</si>
  <si>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</si>
  <si>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</si>
  <si>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</si>
  <si>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</si>
  <si>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</si>
  <si>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</si>
  <si>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</si>
  <si>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</si>
  <si>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</si>
  <si>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</si>
  <si>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</si>
  <si>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</si>
  <si>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</si>
  <si>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</si>
  <si>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</si>
  <si>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</si>
  <si>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</si>
  <si>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</si>
  <si>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</si>
  <si>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</si>
  <si>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</si>
  <si>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</si>
  <si>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</si>
  <si>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</si>
  <si>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</si>
  <si>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</si>
  <si>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</si>
  <si>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</si>
  <si>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</si>
  <si>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</si>
  <si>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</si>
  <si>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</si>
  <si>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</si>
  <si>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</si>
  <si>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</si>
  <si>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</si>
  <si>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</si>
  <si>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</si>
  <si>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</si>
  <si>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</si>
  <si>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</si>
  <si>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</si>
  <si>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</si>
  <si>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</si>
  <si>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</si>
  <si>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</si>
  <si>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</si>
  <si>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</si>
  <si>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</si>
  <si>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</si>
  <si>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</si>
  <si>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</si>
  <si>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</si>
  <si>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</si>
  <si>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</si>
  <si>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</si>
  <si>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</si>
  <si>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</si>
  <si>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</si>
  <si>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</si>
  <si>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</si>
  <si>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</si>
  <si>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</si>
  <si>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</si>
  <si>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</si>
  <si>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</si>
  <si>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</si>
  <si>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</si>
  <si>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</si>
  <si>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</si>
  <si>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</si>
  <si>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</si>
  <si>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</si>
  <si>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</si>
  <si>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</si>
  <si>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</si>
  <si>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</si>
  <si>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</si>
  <si>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</si>
  <si>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</si>
  <si>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</si>
  <si>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</si>
  <si>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</si>
  <si>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</si>
  <si>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</si>
  <si>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</si>
  <si>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</si>
  <si>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</si>
  <si>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</si>
  <si>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</si>
  <si>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</si>
  <si>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</si>
  <si>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</si>
  <si>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</si>
  <si>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</si>
  <si>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</si>
  <si>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</si>
  <si>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</si>
  <si>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</si>
  <si>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</si>
  <si>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</si>
  <si>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</si>
  <si>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</si>
  <si>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</si>
  <si>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</si>
  <si>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</si>
  <si>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</si>
  <si>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</si>
  <si>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</si>
  <si>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</si>
  <si>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</si>
  <si>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</si>
  <si>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</si>
  <si>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</si>
  <si>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</si>
  <si>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</si>
  <si>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</si>
  <si>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</si>
  <si>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</si>
  <si>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</si>
  <si>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</si>
  <si>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</si>
  <si>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</si>
  <si>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</si>
  <si>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</si>
  <si>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</si>
  <si>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</si>
  <si>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</si>
  <si>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</si>
  <si>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</si>
  <si>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</si>
  <si>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</si>
  <si>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</si>
  <si>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</si>
  <si>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</si>
  <si>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</si>
  <si>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</si>
  <si>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</si>
  <si>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</si>
  <si>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</si>
  <si>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</si>
  <si>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</si>
  <si>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</si>
  <si>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</si>
  <si>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</si>
  <si>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</si>
  <si>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</si>
  <si>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</si>
  <si>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</si>
  <si>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</si>
  <si>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</si>
  <si>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</si>
  <si>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</si>
  <si>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</si>
  <si>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</si>
  <si>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</si>
  <si>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</si>
  <si>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</si>
  <si>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</si>
  <si>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</si>
  <si>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</si>
  <si>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</si>
  <si>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</si>
  <si>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</si>
  <si>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</si>
  <si>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</si>
  <si>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</si>
  <si>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</si>
  <si>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</si>
  <si>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</si>
  <si>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</si>
  <si>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</si>
  <si>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</si>
  <si>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</si>
  <si>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</si>
  <si>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</si>
  <si>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</si>
  <si>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</si>
  <si>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</si>
  <si>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</si>
  <si>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</si>
  <si>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</si>
  <si>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</si>
  <si>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</si>
  <si>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</si>
  <si>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</si>
  <si>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</si>
  <si>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</si>
  <si>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</si>
  <si>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</si>
  <si>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</si>
  <si>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</si>
  <si>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</si>
  <si>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</si>
  <si>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</si>
  <si>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</si>
  <si>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</si>
  <si>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</si>
  <si>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</si>
  <si>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</si>
  <si>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</si>
  <si>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</si>
  <si>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</si>
  <si>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</si>
  <si>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</si>
  <si>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</si>
  <si>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Iver Vera</t>
  </si>
  <si>
    <t>ATORNILLADOR CARPINT 1/4X 6 PALETA</t>
  </si>
  <si>
    <t>ATORNILLADOR CARPINT 1/4X 6 CRUZ</t>
  </si>
  <si>
    <t>DOS ESTERLLAS</t>
  </si>
  <si>
    <t>ALICATE UNIVERSAL de 7"</t>
  </si>
  <si>
    <t>70-05-06</t>
  </si>
  <si>
    <t>codi</t>
  </si>
  <si>
    <t>ALICATE CORTANTE de 51/2"</t>
  </si>
  <si>
    <t>70-05-01</t>
  </si>
  <si>
    <t>ALICATE PUNTA41/2"</t>
  </si>
  <si>
    <t>70--05-26</t>
  </si>
  <si>
    <t>alicate pelacable</t>
  </si>
  <si>
    <t>ALICATE PELA CABLE 160 mm</t>
  </si>
  <si>
    <t>12-40-13</t>
  </si>
  <si>
    <t>14-71-01</t>
  </si>
  <si>
    <t>CAJA DE HERRAMIENTAS PLASTICA 20"</t>
  </si>
  <si>
    <t>VILLAR</t>
  </si>
  <si>
    <t>MULTITESTER DIGITAL</t>
  </si>
  <si>
    <t>PERILLERO 1/4" PTA PHILLIP Y CARP ( 2 UNIDADES)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</si>
</sst>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??_-;_-@_-"/>
    <numFmt numFmtId="183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9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72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28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30" xfId="0" applyFont="1" applyFill="1" applyBorder="1" applyAlignment="1" applyProtection="1">
      <alignment/>
      <protection locked="0"/>
    </xf>
    <xf numFmtId="0" fontId="54" fillId="33" borderId="31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2" xfId="0" applyFont="1" applyFill="1" applyBorder="1" applyAlignment="1" applyProtection="1">
      <alignment horizontal="right"/>
      <protection locked="0"/>
    </xf>
    <xf numFmtId="1" fontId="54" fillId="33" borderId="33" xfId="0" applyNumberFormat="1" applyFont="1" applyFill="1" applyBorder="1" applyAlignment="1" applyProtection="1">
      <alignment horizontal="center"/>
      <protection/>
    </xf>
    <xf numFmtId="173" fontId="57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174" fontId="54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4" fillId="33" borderId="25" xfId="0" applyNumberFormat="1" applyFont="1" applyFill="1" applyBorder="1" applyAlignment="1" applyProtection="1">
      <alignment horizontal="center"/>
      <protection/>
    </xf>
    <xf numFmtId="174" fontId="54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4" fillId="33" borderId="30" xfId="0" applyNumberFormat="1" applyFont="1" applyFill="1" applyBorder="1" applyAlignment="1" applyProtection="1">
      <alignment horizontal="center"/>
      <protection/>
    </xf>
    <xf numFmtId="174" fontId="54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4" fillId="33" borderId="36" xfId="0" applyNumberFormat="1" applyFont="1" applyFill="1" applyBorder="1" applyAlignment="1" applyProtection="1">
      <alignment horizontal="center"/>
      <protection locked="0"/>
    </xf>
    <xf numFmtId="183" fontId="0" fillId="0" borderId="0" xfId="48" applyNumberFormat="1" applyFont="1" applyAlignment="1" applyProtection="1">
      <alignment/>
      <protection locked="0"/>
    </xf>
    <xf numFmtId="183" fontId="0" fillId="0" borderId="0" xfId="48" applyNumberFormat="1" applyFont="1" applyFill="1" applyAlignment="1" applyProtection="1">
      <alignment/>
      <protection locked="0"/>
    </xf>
    <xf numFmtId="183" fontId="51" fillId="0" borderId="0" xfId="48" applyNumberFormat="1" applyFont="1" applyFill="1" applyBorder="1" applyAlignment="1" applyProtection="1">
      <alignment horizontal="center"/>
      <protection locked="0"/>
    </xf>
    <xf numFmtId="183" fontId="53" fillId="0" borderId="0" xfId="48" applyNumberFormat="1" applyFont="1" applyAlignment="1" applyProtection="1">
      <alignment/>
      <protection locked="0"/>
    </xf>
    <xf numFmtId="43" fontId="0" fillId="0" borderId="0" xfId="48" applyNumberFormat="1" applyFont="1" applyAlignment="1" applyProtection="1">
      <alignment/>
      <protection locked="0"/>
    </xf>
    <xf numFmtId="183" fontId="53" fillId="0" borderId="0" xfId="0" applyNumberFormat="1" applyFont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15" xfId="0" applyFont="1" applyFill="1" applyBorder="1" applyAlignment="1" applyProtection="1">
      <alignment horizontal="left"/>
      <protection locked="0"/>
    </xf>
    <xf numFmtId="0" fontId="54" fillId="33" borderId="25" xfId="0" applyFont="1" applyFill="1" applyBorder="1" applyAlignment="1" applyProtection="1">
      <alignment horizontal="left"/>
      <protection locked="0"/>
    </xf>
    <xf numFmtId="0" fontId="54" fillId="33" borderId="24" xfId="0" applyFont="1" applyFill="1" applyBorder="1" applyAlignment="1" applyProtection="1">
      <alignment horizontal="left"/>
      <protection locked="0"/>
    </xf>
    <xf numFmtId="0" fontId="54" fillId="33" borderId="30" xfId="0" applyFont="1" applyFill="1" applyBorder="1" applyAlignment="1" applyProtection="1">
      <alignment horizontal="left"/>
      <protection locked="0"/>
    </xf>
    <xf numFmtId="0" fontId="54" fillId="33" borderId="10" xfId="0" applyNumberFormat="1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34" xfId="0" applyFont="1" applyFill="1" applyBorder="1" applyAlignment="1" applyProtection="1">
      <alignment/>
      <protection locked="0"/>
    </xf>
    <xf numFmtId="174" fontId="54" fillId="33" borderId="34" xfId="0" applyNumberFormat="1" applyFont="1" applyFill="1" applyBorder="1" applyAlignment="1" applyProtection="1">
      <alignment horizontal="center"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29</xdr:row>
      <xdr:rowOff>28575</xdr:rowOff>
    </xdr:from>
    <xdr:to>
      <xdr:col>5</xdr:col>
      <xdr:colOff>390525</xdr:colOff>
      <xdr:row>32</xdr:row>
      <xdr:rowOff>57150</xdr:rowOff>
    </xdr:to>
    <xdr:pic>
      <xdr:nvPicPr>
        <xdr:cNvPr id="3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086475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L6" sqref="L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3.57421875" style="104" bestFit="1" customWidth="1"/>
    <col min="14" max="14" width="10.00390625" style="8" bestFit="1" customWidth="1"/>
    <col min="15" max="15" width="9.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2364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3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17" t="str">
        <f>VLOOKUP(D4,CLIENTES,5,FALSE)</f>
        <v>CONCHALI</v>
      </c>
      <c r="G6" s="117"/>
      <c r="H6" s="117"/>
      <c r="I6" s="72">
        <f>VLOOKUP(D4,CLIENTES,11,FALSE)</f>
        <v>0</v>
      </c>
      <c r="J6" s="73"/>
      <c r="M6" s="108">
        <f>242166/126393</f>
        <v>1.915976359450286</v>
      </c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17" t="str">
        <f>VLOOKUP(D4,CLIENTES,6,FALSE)</f>
        <v>STGO</v>
      </c>
      <c r="G7" s="117"/>
      <c r="H7" s="117"/>
      <c r="I7" s="69" t="s">
        <v>26</v>
      </c>
      <c r="J7" s="74" t="str">
        <f>VLOOKUP(D4,CLIENTES,8,FALSE)</f>
        <v>Iver Vera</v>
      </c>
    </row>
    <row r="8" spans="2:12" ht="15.75" thickBot="1">
      <c r="B8" s="114" t="s">
        <v>28</v>
      </c>
      <c r="C8" s="115"/>
      <c r="D8" s="71">
        <f>VLOOKUP(D4,CLIENTES,7,FALSE)</f>
        <v>0</v>
      </c>
      <c r="E8" s="69" t="s">
        <v>11</v>
      </c>
      <c r="F8" s="117">
        <f>VLOOKUP(D4,CLIENTES,12,FALSE)</f>
        <v>0</v>
      </c>
      <c r="G8" s="117"/>
      <c r="H8" s="117"/>
      <c r="I8" s="69" t="s">
        <v>14</v>
      </c>
      <c r="J8" s="75">
        <f ca="1">TODAY()</f>
        <v>42062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105"/>
      <c r="N9" s="8">
        <v>0.392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1" t="s">
        <v>24</v>
      </c>
      <c r="D10" s="112"/>
      <c r="E10" s="113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 t="s">
        <v>575</v>
      </c>
      <c r="M10" s="106"/>
      <c r="N10" s="25" t="s">
        <v>578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25">
        <v>1</v>
      </c>
      <c r="C11" s="119" t="s">
        <v>574</v>
      </c>
      <c r="D11" s="120"/>
      <c r="E11" s="121"/>
      <c r="F11" s="126">
        <v>1</v>
      </c>
      <c r="G11" s="127" t="s">
        <v>23</v>
      </c>
      <c r="H11" s="95">
        <v>3700</v>
      </c>
      <c r="I11" s="128"/>
      <c r="J11" s="98">
        <f aca="true" t="shared" si="0" ref="J11:J28">F11*H11*(1-I11/100)</f>
        <v>3700</v>
      </c>
      <c r="K11" s="28">
        <v>1</v>
      </c>
      <c r="L11" s="29">
        <v>3700</v>
      </c>
      <c r="M11" s="107">
        <v>622060</v>
      </c>
      <c r="N11" s="29"/>
      <c r="O11" s="29"/>
      <c r="P11" s="30">
        <v>1</v>
      </c>
      <c r="Q11" s="31">
        <f aca="true" t="shared" si="1" ref="Q11:Q18">+L11</f>
        <v>3700</v>
      </c>
      <c r="R11" s="35">
        <f>Q11*P11</f>
        <v>3700</v>
      </c>
    </row>
    <row r="12" spans="2:18" ht="15">
      <c r="B12" s="129">
        <v>2</v>
      </c>
      <c r="C12" s="119" t="s">
        <v>573</v>
      </c>
      <c r="D12" s="120"/>
      <c r="E12" s="121"/>
      <c r="F12" s="92">
        <v>1</v>
      </c>
      <c r="G12" s="90" t="s">
        <v>23</v>
      </c>
      <c r="H12" s="95">
        <v>3700</v>
      </c>
      <c r="I12" s="101"/>
      <c r="J12" s="98">
        <f t="shared" si="0"/>
        <v>3700</v>
      </c>
      <c r="K12" s="28">
        <v>2</v>
      </c>
      <c r="L12" s="29">
        <v>3700</v>
      </c>
      <c r="M12" s="107">
        <v>622060</v>
      </c>
      <c r="N12" s="29"/>
      <c r="O12" s="29"/>
      <c r="P12" s="30">
        <v>1</v>
      </c>
      <c r="Q12" s="31">
        <f t="shared" si="1"/>
        <v>3700</v>
      </c>
      <c r="R12" s="35">
        <f aca="true" t="shared" si="2" ref="R12:R28">Q12*P12</f>
        <v>3700</v>
      </c>
    </row>
    <row r="13" spans="2:18" ht="15">
      <c r="B13" s="129">
        <v>3</v>
      </c>
      <c r="C13" s="119" t="s">
        <v>590</v>
      </c>
      <c r="D13" s="120"/>
      <c r="E13" s="121"/>
      <c r="F13" s="92">
        <v>1</v>
      </c>
      <c r="G13" s="90" t="s">
        <v>23</v>
      </c>
      <c r="H13" s="95">
        <f aca="true" t="shared" si="3" ref="H13:H18">+R13</f>
        <v>3408</v>
      </c>
      <c r="I13" s="101"/>
      <c r="J13" s="98">
        <f t="shared" si="0"/>
        <v>3408</v>
      </c>
      <c r="K13" s="28">
        <v>3</v>
      </c>
      <c r="L13" s="29"/>
      <c r="M13" s="107">
        <f>2840*2</f>
        <v>5680</v>
      </c>
      <c r="N13" s="29" t="s">
        <v>586</v>
      </c>
      <c r="O13" s="29"/>
      <c r="P13" s="30">
        <v>0.6</v>
      </c>
      <c r="Q13" s="109">
        <f>+M13</f>
        <v>5680</v>
      </c>
      <c r="R13" s="35">
        <f t="shared" si="2"/>
        <v>3408</v>
      </c>
    </row>
    <row r="14" spans="2:18" ht="15">
      <c r="B14" s="129">
        <v>4</v>
      </c>
      <c r="C14" s="119" t="s">
        <v>581</v>
      </c>
      <c r="D14" s="120"/>
      <c r="E14" s="121"/>
      <c r="F14" s="92">
        <v>1</v>
      </c>
      <c r="G14" s="90" t="s">
        <v>23</v>
      </c>
      <c r="H14" s="95">
        <f t="shared" si="3"/>
        <v>2152.7999999999997</v>
      </c>
      <c r="I14" s="101"/>
      <c r="J14" s="98">
        <f t="shared" si="0"/>
        <v>2152.7999999999997</v>
      </c>
      <c r="K14" s="28">
        <v>4</v>
      </c>
      <c r="L14" s="29"/>
      <c r="M14" s="107">
        <v>3588</v>
      </c>
      <c r="N14" s="29" t="s">
        <v>582</v>
      </c>
      <c r="O14" s="29"/>
      <c r="P14" s="30">
        <v>0.6</v>
      </c>
      <c r="Q14" s="109">
        <f>+M14</f>
        <v>3588</v>
      </c>
      <c r="R14" s="35">
        <f t="shared" si="2"/>
        <v>2152.7999999999997</v>
      </c>
    </row>
    <row r="15" spans="2:18" ht="15">
      <c r="B15" s="129">
        <v>5</v>
      </c>
      <c r="C15" s="119" t="s">
        <v>576</v>
      </c>
      <c r="D15" s="120"/>
      <c r="E15" s="121"/>
      <c r="F15" s="92">
        <v>1</v>
      </c>
      <c r="G15" s="90" t="s">
        <v>23</v>
      </c>
      <c r="H15" s="95">
        <f t="shared" si="3"/>
        <v>3361.7999999999997</v>
      </c>
      <c r="I15" s="101"/>
      <c r="J15" s="98">
        <f>F15*H15*(1-I15/100)</f>
        <v>3361.7999999999997</v>
      </c>
      <c r="K15" s="28">
        <v>5</v>
      </c>
      <c r="L15" s="29"/>
      <c r="M15" s="107">
        <v>5603</v>
      </c>
      <c r="N15" s="29" t="s">
        <v>577</v>
      </c>
      <c r="O15" s="29"/>
      <c r="P15" s="30">
        <v>0.6</v>
      </c>
      <c r="Q15" s="109">
        <f>+M15</f>
        <v>5603</v>
      </c>
      <c r="R15" s="35">
        <f t="shared" si="2"/>
        <v>3361.7999999999997</v>
      </c>
    </row>
    <row r="16" spans="2:18" ht="15">
      <c r="B16" s="129">
        <v>6</v>
      </c>
      <c r="C16" s="119" t="s">
        <v>579</v>
      </c>
      <c r="D16" s="120"/>
      <c r="E16" s="121"/>
      <c r="F16" s="92">
        <v>1</v>
      </c>
      <c r="G16" s="90" t="s">
        <v>23</v>
      </c>
      <c r="H16" s="95">
        <f t="shared" si="3"/>
        <v>2430</v>
      </c>
      <c r="I16" s="101"/>
      <c r="J16" s="98">
        <f>F16*H16*(1-I16/100)</f>
        <v>2430</v>
      </c>
      <c r="K16" s="88">
        <v>6</v>
      </c>
      <c r="L16" s="29"/>
      <c r="M16" s="107">
        <v>4050</v>
      </c>
      <c r="N16" s="29" t="s">
        <v>580</v>
      </c>
      <c r="O16" s="29"/>
      <c r="P16" s="30">
        <v>0.6</v>
      </c>
      <c r="Q16" s="109">
        <f>+M16</f>
        <v>4050</v>
      </c>
      <c r="R16" s="35">
        <f t="shared" si="2"/>
        <v>2430</v>
      </c>
    </row>
    <row r="17" spans="2:18" ht="15">
      <c r="B17" s="129">
        <v>7</v>
      </c>
      <c r="C17" s="119" t="s">
        <v>584</v>
      </c>
      <c r="D17" s="120"/>
      <c r="E17" s="121"/>
      <c r="F17" s="92">
        <v>1</v>
      </c>
      <c r="G17" s="90" t="s">
        <v>23</v>
      </c>
      <c r="H17" s="95">
        <f t="shared" si="3"/>
        <v>31719.6</v>
      </c>
      <c r="I17" s="101"/>
      <c r="J17" s="98">
        <f>F17*H17*(1-I17/100)</f>
        <v>31719.6</v>
      </c>
      <c r="K17" s="88">
        <v>7</v>
      </c>
      <c r="L17" s="130" t="s">
        <v>588</v>
      </c>
      <c r="M17" s="107">
        <v>52866</v>
      </c>
      <c r="N17" s="29" t="s">
        <v>585</v>
      </c>
      <c r="O17" s="29"/>
      <c r="P17" s="30">
        <v>0.6</v>
      </c>
      <c r="Q17" s="109">
        <f>+M17</f>
        <v>52866</v>
      </c>
      <c r="R17" s="35">
        <f t="shared" si="2"/>
        <v>31719.6</v>
      </c>
    </row>
    <row r="18" spans="2:18" ht="15">
      <c r="B18" s="129">
        <v>8</v>
      </c>
      <c r="C18" s="119" t="s">
        <v>589</v>
      </c>
      <c r="D18" s="120"/>
      <c r="E18" s="121"/>
      <c r="F18" s="92">
        <v>1</v>
      </c>
      <c r="G18" s="90" t="s">
        <v>23</v>
      </c>
      <c r="H18" s="95">
        <f t="shared" si="3"/>
        <v>14685.999999999998</v>
      </c>
      <c r="I18" s="101"/>
      <c r="J18" s="98">
        <f>F18*H18*(1-I18/100)</f>
        <v>14685.999999999998</v>
      </c>
      <c r="K18" s="88">
        <v>8</v>
      </c>
      <c r="L18" s="130">
        <v>5255</v>
      </c>
      <c r="M18" s="104">
        <v>10490</v>
      </c>
      <c r="N18" s="29"/>
      <c r="O18" s="107">
        <v>261150</v>
      </c>
      <c r="P18" s="30">
        <v>1.4</v>
      </c>
      <c r="Q18" s="109">
        <f>+M18</f>
        <v>10490</v>
      </c>
      <c r="R18" s="35">
        <f t="shared" si="2"/>
        <v>14685.999999999998</v>
      </c>
    </row>
    <row r="19" spans="2:18" ht="15">
      <c r="B19" s="129">
        <v>9</v>
      </c>
      <c r="C19" s="119" t="s">
        <v>587</v>
      </c>
      <c r="D19" s="120"/>
      <c r="E19" s="121"/>
      <c r="F19" s="92">
        <v>1</v>
      </c>
      <c r="G19" s="90" t="s">
        <v>23</v>
      </c>
      <c r="H19" s="95">
        <f>+R19</f>
        <v>10766</v>
      </c>
      <c r="I19" s="101"/>
      <c r="J19" s="98">
        <f>F19*H19*(1-I19/100)</f>
        <v>10766</v>
      </c>
      <c r="K19" s="88">
        <v>9</v>
      </c>
      <c r="L19" s="130">
        <v>8701</v>
      </c>
      <c r="M19" s="107">
        <v>7690</v>
      </c>
      <c r="N19" s="29"/>
      <c r="O19" s="29">
        <v>252360</v>
      </c>
      <c r="P19" s="30">
        <v>1.4</v>
      </c>
      <c r="Q19" s="109">
        <f>+M19</f>
        <v>7690</v>
      </c>
      <c r="R19" s="35">
        <f t="shared" si="2"/>
        <v>10766</v>
      </c>
    </row>
    <row r="20" spans="2:18" ht="15">
      <c r="B20" s="91">
        <v>10</v>
      </c>
      <c r="C20" s="114"/>
      <c r="D20" s="115"/>
      <c r="E20" s="116"/>
      <c r="F20" s="86"/>
      <c r="G20" s="83"/>
      <c r="H20" s="96"/>
      <c r="I20" s="102"/>
      <c r="J20" s="99"/>
      <c r="K20" s="89">
        <v>10</v>
      </c>
      <c r="L20" s="29"/>
      <c r="M20" s="107"/>
      <c r="N20" s="29"/>
      <c r="O20" s="29"/>
      <c r="P20" s="30">
        <v>0.6</v>
      </c>
      <c r="Q20" s="31">
        <f aca="true" t="shared" si="4" ref="Q19:Q24">+L20</f>
        <v>0</v>
      </c>
      <c r="R20" s="35">
        <f t="shared" si="2"/>
        <v>0</v>
      </c>
    </row>
    <row r="21" spans="2:18" ht="15">
      <c r="B21" s="91">
        <v>11</v>
      </c>
      <c r="C21" s="119"/>
      <c r="D21" s="120"/>
      <c r="E21" s="121"/>
      <c r="F21" s="92"/>
      <c r="G21" s="90"/>
      <c r="H21" s="95">
        <f aca="true" t="shared" si="5" ref="H21:H28">VLOOKUP(B21,COTIZADO,8,FALSE)</f>
        <v>0</v>
      </c>
      <c r="I21" s="101"/>
      <c r="J21" s="98">
        <f t="shared" si="0"/>
        <v>0</v>
      </c>
      <c r="K21" s="87">
        <v>11</v>
      </c>
      <c r="L21" s="29"/>
      <c r="M21" s="107"/>
      <c r="N21" s="29"/>
      <c r="O21" s="29"/>
      <c r="P21" s="30">
        <v>1.6</v>
      </c>
      <c r="Q21" s="31">
        <f t="shared" si="4"/>
        <v>0</v>
      </c>
      <c r="R21" s="35">
        <f t="shared" si="2"/>
        <v>0</v>
      </c>
    </row>
    <row r="22" spans="2:18" ht="15">
      <c r="B22" s="91">
        <v>12</v>
      </c>
      <c r="C22" s="119"/>
      <c r="D22" s="120"/>
      <c r="E22" s="121"/>
      <c r="F22" s="86"/>
      <c r="G22" s="83"/>
      <c r="H22" s="96">
        <f t="shared" si="5"/>
        <v>0</v>
      </c>
      <c r="I22" s="102"/>
      <c r="J22" s="99">
        <f t="shared" si="0"/>
        <v>0</v>
      </c>
      <c r="K22" s="87">
        <v>12</v>
      </c>
      <c r="L22" s="29"/>
      <c r="M22" s="107"/>
      <c r="N22" s="29"/>
      <c r="O22" s="29"/>
      <c r="P22" s="30">
        <v>1</v>
      </c>
      <c r="Q22" s="31">
        <f t="shared" si="4"/>
        <v>0</v>
      </c>
      <c r="R22" s="35">
        <f t="shared" si="2"/>
        <v>0</v>
      </c>
    </row>
    <row r="23" spans="2:18" ht="15">
      <c r="B23" s="91">
        <v>13</v>
      </c>
      <c r="C23" s="119"/>
      <c r="D23" s="120"/>
      <c r="E23" s="121"/>
      <c r="F23" s="86"/>
      <c r="G23" s="83"/>
      <c r="H23" s="96">
        <f t="shared" si="5"/>
        <v>0</v>
      </c>
      <c r="I23" s="101">
        <v>0</v>
      </c>
      <c r="J23" s="99">
        <f t="shared" si="0"/>
        <v>0</v>
      </c>
      <c r="K23" s="87">
        <v>13</v>
      </c>
      <c r="L23" s="29"/>
      <c r="M23" s="107"/>
      <c r="N23" s="29"/>
      <c r="O23" s="29"/>
      <c r="P23" s="30">
        <v>1.6</v>
      </c>
      <c r="Q23" s="31">
        <f t="shared" si="4"/>
        <v>0</v>
      </c>
      <c r="R23" s="35">
        <f t="shared" si="2"/>
        <v>0</v>
      </c>
    </row>
    <row r="24" spans="2:18" ht="15">
      <c r="B24" s="91">
        <v>14</v>
      </c>
      <c r="C24" s="119"/>
      <c r="D24" s="120"/>
      <c r="E24" s="121"/>
      <c r="F24" s="86"/>
      <c r="G24" s="83"/>
      <c r="H24" s="96">
        <f t="shared" si="5"/>
        <v>0</v>
      </c>
      <c r="I24" s="101">
        <v>0</v>
      </c>
      <c r="J24" s="98">
        <f t="shared" si="0"/>
        <v>0</v>
      </c>
      <c r="K24" s="87">
        <v>14</v>
      </c>
      <c r="L24" s="29"/>
      <c r="M24" s="107"/>
      <c r="N24" s="29"/>
      <c r="O24" s="29"/>
      <c r="P24" s="30"/>
      <c r="Q24" s="31">
        <f t="shared" si="4"/>
        <v>0</v>
      </c>
      <c r="R24" s="35">
        <f t="shared" si="2"/>
        <v>0</v>
      </c>
    </row>
    <row r="25" spans="2:18" ht="15">
      <c r="B25" s="91">
        <v>15</v>
      </c>
      <c r="C25" s="119"/>
      <c r="D25" s="120"/>
      <c r="E25" s="121"/>
      <c r="F25" s="93"/>
      <c r="G25" s="41"/>
      <c r="H25" s="95">
        <f t="shared" si="5"/>
        <v>0</v>
      </c>
      <c r="I25" s="101">
        <v>0</v>
      </c>
      <c r="J25" s="98">
        <f t="shared" si="0"/>
        <v>0</v>
      </c>
      <c r="K25" s="87">
        <v>15</v>
      </c>
      <c r="L25" s="29"/>
      <c r="M25" s="107"/>
      <c r="N25" s="29"/>
      <c r="O25" s="29"/>
      <c r="P25" s="30"/>
      <c r="Q25" s="31"/>
      <c r="R25" s="35">
        <f t="shared" si="2"/>
        <v>0</v>
      </c>
    </row>
    <row r="26" spans="2:18" ht="15">
      <c r="B26" s="91">
        <v>16</v>
      </c>
      <c r="C26" s="119"/>
      <c r="D26" s="120"/>
      <c r="E26" s="121"/>
      <c r="F26" s="93"/>
      <c r="G26" s="41"/>
      <c r="H26" s="95">
        <f t="shared" si="5"/>
        <v>0</v>
      </c>
      <c r="I26" s="101">
        <v>0</v>
      </c>
      <c r="J26" s="98">
        <f t="shared" si="0"/>
        <v>0</v>
      </c>
      <c r="K26" s="87">
        <v>16</v>
      </c>
      <c r="L26" s="29"/>
      <c r="M26" s="107"/>
      <c r="N26" s="29"/>
      <c r="O26" s="29"/>
      <c r="P26" s="30"/>
      <c r="Q26" s="31"/>
      <c r="R26" s="35">
        <f t="shared" si="2"/>
        <v>0</v>
      </c>
    </row>
    <row r="27" spans="2:18" ht="15">
      <c r="B27" s="91">
        <v>17</v>
      </c>
      <c r="C27" s="119"/>
      <c r="D27" s="120"/>
      <c r="E27" s="121"/>
      <c r="F27" s="93"/>
      <c r="G27" s="41"/>
      <c r="H27" s="95">
        <f t="shared" si="5"/>
        <v>0</v>
      </c>
      <c r="I27" s="101">
        <v>0</v>
      </c>
      <c r="J27" s="98">
        <f t="shared" si="0"/>
        <v>0</v>
      </c>
      <c r="K27" s="87">
        <v>17</v>
      </c>
      <c r="L27" s="29"/>
      <c r="M27" s="107"/>
      <c r="N27" s="29"/>
      <c r="O27" s="29"/>
      <c r="P27" s="30"/>
      <c r="Q27" s="31"/>
      <c r="R27" s="35">
        <f t="shared" si="2"/>
        <v>0</v>
      </c>
    </row>
    <row r="28" spans="2:18" ht="15.75" thickBot="1">
      <c r="B28" s="91">
        <v>18</v>
      </c>
      <c r="C28" s="122"/>
      <c r="D28" s="123"/>
      <c r="E28" s="124"/>
      <c r="F28" s="93"/>
      <c r="G28" s="41"/>
      <c r="H28" s="97">
        <f t="shared" si="5"/>
        <v>0</v>
      </c>
      <c r="I28" s="103">
        <v>0</v>
      </c>
      <c r="J28" s="100">
        <f t="shared" si="0"/>
        <v>0</v>
      </c>
      <c r="K28" s="87">
        <v>18</v>
      </c>
      <c r="L28" s="29"/>
      <c r="M28" s="107"/>
      <c r="N28" s="29"/>
      <c r="O28" s="29"/>
      <c r="P28" s="32"/>
      <c r="Q28" s="33"/>
      <c r="R28" s="35">
        <f t="shared" si="2"/>
        <v>0</v>
      </c>
    </row>
    <row r="29" spans="2:10" ht="15">
      <c r="B29" s="42" t="s">
        <v>17</v>
      </c>
      <c r="C29" s="94"/>
      <c r="D29" s="38" t="s">
        <v>583</v>
      </c>
      <c r="E29" s="38"/>
      <c r="F29" s="43"/>
      <c r="G29" s="44" t="s">
        <v>3</v>
      </c>
      <c r="H29" s="45"/>
      <c r="I29" s="55"/>
      <c r="J29" s="52">
        <f>SUM(J11:J28)</f>
        <v>75924.2</v>
      </c>
    </row>
    <row r="30" spans="2:10" ht="12.75" customHeight="1">
      <c r="B30" s="46"/>
      <c r="C30" s="110"/>
      <c r="D30" s="110"/>
      <c r="E30" s="110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0"/>
      <c r="D31" s="110"/>
      <c r="E31" s="110"/>
      <c r="F31" s="53"/>
      <c r="G31" s="54" t="s">
        <v>4</v>
      </c>
      <c r="H31" s="47"/>
      <c r="I31" s="55"/>
      <c r="J31" s="52">
        <f>J29-J30</f>
        <v>75924.2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14425.598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90349.798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8" activePane="bottomLeft" state="frozen"/>
      <selection pane="topLeft" activeCell="B1" sqref="B1"/>
      <selection pane="bottomLeft" activeCell="G57" sqref="G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572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2015-02-27T18:12:11Z</cp:lastPrinted>
  <dcterms:created xsi:type="dcterms:W3CDTF">2013-07-12T05:01:37Z</dcterms:created>
  <dcterms:modified xsi:type="dcterms:W3CDTF">2015-02-27T18:14:24Z</dcterms:modified>
  <cp:category/>
  <cp:version/>
  <cp:contentType/>
  <cp:contentStatus/>
</cp:coreProperties>
</file>