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'COTIZACION'!$B$1:$J$34</definedName>
    <definedName name="CLIENTES">'CLIENTES'!$B$2:$M$201</definedName>
    <definedName name="COTIZADO" comment="VALORES COTIZADOS A PROVEEDORES">'COTIZACION'!$K$10:$R$29</definedName>
    <definedName name="VENTAFINAL" comment="PRECIO OFERTADO A CLIENTE">'COTIZACION'!$R$11:$R$29</definedName>
    <definedName name="Z_E08BD4BD_63D8_41E6_9AED_1C81DE76C4C8_.wvu.PrintArea" localSheetId="0" hidden="1">'COTIZACION'!$B$1:$J$34</definedName>
  </definedNames>
  <calcPr fullCalcOnLoad="1"/>
</workbook>
</file>

<file path=xl/sharedStrings.xml><?xml version="1.0" encoding="utf-8"?>
<sst xmlns="http://schemas.openxmlformats.org/spreadsheetml/2006/main" count="865" uniqueCount="622">
  <si>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</si>
  <si>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</si>
  <si>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</si>
  <si>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</si>
  <si>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</si>
  <si>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</si>
  <si>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</si>
  <si>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</si>
  <si>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</si>
  <si>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</si>
  <si>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</si>
  <si>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</si>
  <si>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</si>
  <si>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</si>
  <si>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</si>
  <si>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</si>
  <si>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</si>
  <si>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</si>
  <si>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</si>
  <si>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</si>
  <si>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</si>
  <si>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</si>
  <si>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</si>
  <si>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</si>
  <si>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</si>
  <si>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</si>
  <si>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</si>
  <si>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</si>
  <si>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</si>
  <si>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</si>
  <si>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</si>
  <si>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</si>
  <si>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</si>
  <si>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</si>
  <si>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</si>
  <si>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</si>
  <si>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</si>
  <si>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</si>
  <si>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</si>
  <si>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</si>
  <si>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</si>
  <si>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</si>
  <si>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</si>
  <si>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</si>
  <si>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</si>
  <si>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</si>
  <si>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</si>
  <si>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</si>
  <si>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</si>
  <si>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</si>
  <si>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</si>
  <si>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</si>
  <si>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</si>
  <si>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</si>
  <si>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</si>
  <si>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</si>
  <si>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</si>
  <si>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</si>
  <si>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</si>
  <si>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</si>
  <si>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</si>
  <si>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</si>
  <si>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</si>
  <si>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</si>
  <si>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</si>
  <si>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</si>
  <si>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</si>
  <si>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</si>
  <si>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</si>
  <si>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</si>
  <si>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</si>
  <si>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</si>
  <si>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</si>
  <si>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</si>
  <si>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</si>
  <si>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</si>
  <si>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</si>
  <si>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</si>
  <si>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</si>
  <si>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</si>
  <si>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</si>
  <si>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</si>
  <si>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</si>
  <si>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</si>
  <si>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</si>
  <si>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</si>
  <si>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</si>
  <si>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</si>
  <si>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</si>
  <si>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</si>
  <si>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</si>
  <si>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</si>
  <si>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</si>
  <si>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</si>
  <si>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</si>
  <si>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</si>
  <si>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</si>
  <si>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</si>
  <si>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</si>
  <si>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</si>
  <si>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</si>
  <si>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</si>
  <si>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</si>
  <si>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</si>
  <si>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</si>
  <si>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</si>
  <si>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</si>
  <si>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</si>
  <si>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</si>
  <si>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</si>
  <si>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</si>
  <si>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</si>
  <si>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</si>
  <si>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</si>
  <si>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</si>
  <si>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</si>
  <si>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</si>
  <si>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</si>
  <si>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</si>
  <si>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</si>
  <si>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</si>
  <si>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</si>
  <si>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</si>
  <si>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</si>
  <si>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</si>
  <si>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</si>
  <si>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</si>
  <si>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</si>
  <si>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</si>
  <si>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</si>
  <si>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</si>
  <si>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</si>
  <si>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</si>
  <si>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</si>
  <si>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</si>
  <si>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</si>
  <si>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</si>
  <si>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</si>
  <si>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</si>
  <si>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</si>
  <si>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</si>
  <si>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</si>
  <si>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</si>
  <si>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</si>
  <si>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</si>
  <si>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</si>
  <si>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</si>
  <si>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</si>
  <si>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</si>
  <si>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</si>
  <si>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</si>
  <si>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</si>
  <si>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</si>
  <si>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</si>
  <si>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</si>
  <si>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</si>
  <si>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</si>
  <si>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</si>
  <si>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</si>
  <si>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</si>
  <si>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</si>
  <si>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</si>
  <si>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</si>
  <si>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</si>
  <si>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</si>
  <si>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</si>
  <si>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</si>
  <si>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</si>
  <si>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</si>
  <si>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</si>
  <si>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</si>
  <si>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</si>
  <si>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</si>
  <si>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</si>
  <si>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</si>
  <si>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</si>
  <si>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</si>
  <si>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</si>
  <si>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</si>
  <si>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</si>
  <si>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</si>
  <si>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</si>
  <si>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</si>
  <si>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</si>
  <si>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</si>
  <si>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</si>
  <si>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</si>
  <si>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</si>
  <si>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</si>
  <si>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</si>
  <si>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</si>
  <si>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</si>
  <si>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</si>
  <si>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</si>
  <si>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</si>
  <si>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</si>
  <si>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</si>
  <si>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</si>
  <si>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</si>
  <si>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</si>
  <si>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</si>
  <si>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</si>
  <si>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</si>
  <si>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</si>
  <si>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</si>
  <si>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</si>
  <si>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</si>
  <si>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</si>
  <si>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</si>
  <si>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</si>
  <si>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</si>
  <si>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</si>
  <si>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</si>
  <si>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</si>
  <si>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</si>
  <si>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</si>
  <si>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</si>
  <si>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</si>
  <si>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</si>
  <si>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</si>
  <si>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</si>
  <si>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</si>
  <si>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</si>
  <si>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</si>
  <si>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</si>
  <si>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</si>
  <si>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</si>
  <si>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</si>
  <si>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</si>
  <si>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</si>
  <si>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</si>
  <si>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</si>
  <si>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</si>
  <si>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</si>
  <si>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</si>
  <si>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</si>
  <si>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</si>
  <si>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</si>
  <si>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</si>
  <si>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</si>
  <si>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</si>
  <si>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</si>
  <si>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</si>
  <si>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</si>
  <si>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</si>
  <si>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</si>
  <si>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</si>
  <si>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</si>
  <si>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</si>
  <si>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</si>
  <si>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</si>
  <si>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</si>
  <si>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</si>
  <si>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</si>
  <si>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</si>
  <si>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</si>
  <si>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</si>
  <si>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</si>
  <si>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</si>
  <si>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</si>
  <si>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</si>
  <si>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</si>
  <si>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</si>
  <si>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</si>
  <si>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</si>
  <si>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</si>
  <si>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</si>
  <si>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</si>
  <si>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</si>
  <si>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</si>
  <si>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</si>
  <si>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</si>
  <si>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</si>
  <si>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</si>
  <si>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</si>
  <si>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</si>
  <si>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</si>
  <si>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</si>
  <si>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</si>
  <si>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</si>
  <si>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</si>
  <si>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</si>
  <si>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</si>
  <si>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</si>
  <si>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</si>
  <si>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</si>
  <si>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</si>
  <si>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</si>
  <si>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</si>
  <si>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</si>
  <si>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</si>
  <si>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</si>
  <si>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</si>
  <si>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</si>
  <si>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</si>
  <si>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</si>
  <si>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</si>
  <si>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</si>
  <si>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</si>
  <si>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</si>
  <si>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</si>
  <si>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</si>
  <si>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</si>
  <si>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</si>
  <si>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</si>
  <si>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</si>
  <si>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</si>
  <si>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</si>
  <si>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</si>
  <si>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</si>
  <si>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</si>
  <si>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</si>
  <si>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</si>
  <si>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</si>
  <si>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</si>
  <si>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</si>
  <si>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</si>
  <si>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</si>
  <si>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</si>
  <si>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</si>
  <si>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</si>
  <si>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</si>
  <si>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</si>
  <si>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</si>
  <si>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</si>
  <si>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</si>
  <si>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</si>
  <si>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</si>
  <si>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</si>
  <si>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</si>
  <si>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</si>
  <si>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</si>
  <si>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</si>
  <si>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</si>
  <si>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</si>
  <si>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</si>
  <si>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</si>
  <si>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</si>
  <si>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</si>
  <si>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</si>
  <si>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</si>
  <si>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</si>
  <si>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</si>
  <si>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</si>
  <si>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</si>
  <si>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</si>
  <si>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</si>
  <si>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</si>
  <si>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</si>
  <si>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</si>
  <si>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</si>
  <si>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</si>
  <si>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</si>
  <si>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</si>
  <si>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</si>
  <si>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</si>
  <si>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</si>
  <si>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</si>
  <si>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</si>
  <si>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</si>
  <si>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</si>
  <si>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</si>
  <si>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</si>
  <si>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</si>
  <si>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</si>
  <si>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</si>
  <si>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</si>
  <si>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</si>
  <si>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</si>
  <si>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</si>
  <si>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</si>
  <si>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</si>
  <si>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</si>
  <si>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</si>
  <si>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</si>
  <si>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</si>
  <si>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</si>
  <si>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</si>
  <si>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</si>
  <si>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</si>
  <si>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</si>
  <si>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</si>
  <si>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</si>
  <si>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</si>
  <si>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</si>
  <si>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</si>
  <si>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</si>
  <si>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</si>
  <si>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</si>
  <si>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</si>
  <si>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</si>
  <si>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</si>
  <si>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</si>
  <si>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</si>
  <si>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</si>
  <si>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</si>
  <si>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</si>
  <si>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</si>
  <si>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</si>
  <si>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</si>
  <si>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</si>
  <si>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</si>
  <si>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</si>
  <si>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</si>
  <si>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</si>
  <si>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</si>
  <si>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</si>
  <si>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</si>
  <si>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</si>
  <si>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</si>
  <si>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</si>
  <si>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</si>
  <si>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</si>
  <si>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</si>
  <si>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</si>
  <si>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</si>
  <si>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</si>
  <si>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</si>
  <si>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</si>
  <si>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</si>
  <si>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</si>
  <si>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</si>
  <si>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</si>
  <si>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</si>
  <si>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</si>
  <si>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</si>
  <si>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</si>
  <si>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</si>
  <si>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</si>
  <si>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</si>
  <si>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</si>
  <si>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</si>
  <si>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</si>
  <si>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</si>
  <si>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</si>
  <si>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</si>
  <si>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</si>
  <si>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</si>
  <si>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</si>
  <si>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</si>
  <si>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</si>
  <si>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</si>
  <si>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</si>
  <si>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</si>
  <si>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</si>
  <si>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</si>
  <si>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</si>
  <si>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</si>
  <si>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</si>
  <si>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</si>
  <si>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</si>
  <si>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</si>
  <si>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</si>
  <si>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</si>
  <si>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</si>
  <si>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</si>
  <si>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</si>
  <si>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</si>
  <si>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</si>
  <si>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</si>
  <si>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</si>
  <si>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</si>
  <si>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</si>
  <si>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</si>
  <si>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</si>
  <si>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</si>
  <si>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</si>
  <si>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</si>
  <si>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</si>
  <si>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</si>
  <si>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</si>
  <si>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</si>
  <si>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</si>
  <si>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</si>
  <si>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</si>
  <si>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</si>
  <si>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</si>
  <si>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</si>
  <si>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</si>
  <si>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</si>
  <si>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</si>
  <si>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</si>
  <si>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</si>
  <si>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</si>
  <si>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</si>
  <si>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</si>
  <si>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</si>
  <si>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</si>
  <si>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</si>
  <si>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</si>
  <si>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</si>
  <si>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</si>
  <si>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</si>
  <si>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</si>
  <si>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</si>
  <si>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</si>
  <si>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</si>
  <si>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</si>
  <si>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</si>
  <si>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</si>
  <si>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</si>
  <si>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</si>
  <si>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</si>
  <si>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</si>
  <si>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</si>
  <si>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</si>
  <si>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</si>
  <si>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</si>
  <si>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</si>
  <si>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</si>
  <si>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</si>
  <si>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</si>
  <si>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</si>
  <si>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</si>
  <si>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</si>
  <si>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</si>
  <si>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</si>
  <si>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</si>
  <si>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</si>
  <si>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</si>
  <si>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</si>
  <si>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</si>
  <si>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</si>
  <si>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</si>
  <si>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</si>
  <si>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</si>
  <si>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</si>
  <si>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</si>
  <si>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</si>
  <si>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</si>
  <si>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</si>
  <si>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</si>
  <si>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</si>
  <si>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</si>
  <si>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</si>
  <si>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</si>
  <si>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</si>
  <si>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</si>
  <si>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</si>
  <si>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</si>
  <si>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</si>
  <si>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</si>
  <si>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</si>
  <si>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</si>
  <si>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</si>
  <si>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</si>
  <si>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</si>
  <si>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</si>
  <si>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</si>
  <si>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</si>
  <si>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</si>
  <si>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</si>
  <si>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</si>
  <si>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</si>
  <si>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</si>
  <si>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</si>
  <si>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</si>
  <si>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</si>
  <si>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</si>
  <si>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</si>
  <si>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</si>
  <si>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</si>
  <si>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</si>
  <si>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</si>
  <si>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</si>
  <si>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</si>
  <si>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</si>
  <si>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</si>
  <si>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</si>
  <si>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</si>
  <si>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</si>
  <si>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</si>
  <si>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</si>
  <si>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</si>
  <si>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</si>
  <si>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</si>
  <si>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</si>
  <si>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</si>
  <si>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</si>
  <si>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</si>
  <si>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</si>
  <si>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ARTECOLA CHILE S.A</t>
  </si>
  <si>
    <t>77.497.650-7</t>
  </si>
  <si>
    <t>mang</t>
  </si>
  <si>
    <t>camlock</t>
  </si>
  <si>
    <t>Luis Sepulveda</t>
  </si>
  <si>
    <t>ítem</t>
  </si>
  <si>
    <t>Cantidad</t>
  </si>
  <si>
    <t>Descripción</t>
  </si>
  <si>
    <t>Valor Unitario</t>
  </si>
  <si>
    <t>Valor Total</t>
  </si>
  <si>
    <t>Flexible teflon liso 1/2" x 35cm., C/Hembra girat.recta y macho</t>
  </si>
  <si>
    <t>NPT recto acero carb. Zincado</t>
  </si>
  <si>
    <t>Flexible teflon liso 1/2" x 75cm., C/Hembra girat.recta y macho</t>
  </si>
  <si>
    <t>Flexible teflon liso 1/2" x 58cm., C/Hembra girat.recta y macho</t>
  </si>
  <si>
    <t>Flexible teflon liso 1/2" x 41cm., C/Hembra girat.recta y macho</t>
  </si>
  <si>
    <t>Flexible  3/8" R2 x 110cm., C/Hembra girat.recta y macho</t>
  </si>
  <si>
    <t>Flexible  3/8" R2  x 110cm., C/Hembra girat.90° y macho</t>
  </si>
  <si>
    <t>Flexible  3/8" R2  x 135cm., C/Hembra girat.recta y macho</t>
  </si>
  <si>
    <t>Flexible 1/4" R1 x 39cm., C/macho recto y macho acero</t>
  </si>
  <si>
    <t>carbono zincado</t>
  </si>
  <si>
    <t xml:space="preserve">Flexibñle goma tela 3/4"  x 32cm., macho recto -machom                                                                                                                                       </t>
  </si>
  <si>
    <t>flexichile</t>
  </si>
  <si>
    <t>60 días</t>
  </si>
  <si>
    <t>Gabriel Cucoch</t>
  </si>
  <si>
    <t>Conchali</t>
  </si>
  <si>
    <t>Santiago</t>
  </si>
  <si>
    <t>CONTITECH CONTINENTAL</t>
  </si>
  <si>
    <t>10.02.2015</t>
  </si>
  <si>
    <t>Silvana Sotelo</t>
  </si>
  <si>
    <t>Manguera anaconda 1.1/4 largo 2 M. FJX 20-20 ambos</t>
  </si>
  <si>
    <t>Adaptador   12MJ-8MP</t>
  </si>
  <si>
    <t>Tecalan 6 mm negro</t>
  </si>
  <si>
    <t>Tecalan 8 mm negro</t>
  </si>
  <si>
    <t>Tecalan 10 mm negro</t>
  </si>
  <si>
    <t>imporper</t>
  </si>
  <si>
    <t>inspain</t>
  </si>
  <si>
    <t>compra</t>
  </si>
  <si>
    <t>no marguine mas</t>
  </si>
  <si>
    <t>Manguera anaconda 1/2 largo 0,62 M. FJX 10 MP 08</t>
  </si>
  <si>
    <t>Manguera anaconda 1/2 largo 0,62 M. FJX 08MP 08</t>
  </si>
  <si>
    <t>fremech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</si>
</sst>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(* #,##0.00_);_(* \(#,##0.00\);_(* &quot;-&quot;??_);_(@_)"/>
    <numFmt numFmtId="180" formatCode="_(* #,##0_);_(* \(#,##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12"/>
      <color rgb="FF000080"/>
      <name val="Calibri"/>
      <family val="2"/>
    </font>
    <font>
      <sz val="7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rgb="FF6E77A8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 vertical="top" wrapText="1"/>
      <protection locked="0"/>
    </xf>
    <xf numFmtId="0" fontId="57" fillId="33" borderId="11" xfId="0" applyFont="1" applyFill="1" applyBorder="1" applyAlignment="1" applyProtection="1">
      <alignment horizontal="center" vertical="top" wrapText="1"/>
      <protection locked="0"/>
    </xf>
    <xf numFmtId="0" fontId="5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8" fillId="33" borderId="14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 horizontal="left" vertical="center" wrapText="1"/>
      <protection locked="0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172" fontId="58" fillId="33" borderId="0" xfId="0" applyNumberFormat="1" applyFont="1" applyFill="1" applyBorder="1" applyAlignment="1" applyProtection="1">
      <alignment horizontal="center" vertical="center"/>
      <protection locked="0"/>
    </xf>
    <xf numFmtId="14" fontId="5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8" fillId="0" borderId="19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0" fontId="58" fillId="0" borderId="20" xfId="0" applyFont="1" applyFill="1" applyBorder="1" applyAlignment="1" applyProtection="1">
      <alignment horizontal="center"/>
      <protection locked="0"/>
    </xf>
    <xf numFmtId="0" fontId="5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0" fillId="0" borderId="0" xfId="0" applyFont="1" applyAlignment="1" applyProtection="1">
      <alignment/>
      <protection locked="0"/>
    </xf>
    <xf numFmtId="0" fontId="60" fillId="0" borderId="20" xfId="0" applyFont="1" applyBorder="1" applyAlignment="1" applyProtection="1">
      <alignment/>
      <protection locked="0"/>
    </xf>
    <xf numFmtId="0" fontId="60" fillId="0" borderId="0" xfId="0" applyFont="1" applyBorder="1" applyAlignment="1" applyProtection="1">
      <alignment/>
      <protection locked="0"/>
    </xf>
    <xf numFmtId="0" fontId="60" fillId="0" borderId="22" xfId="0" applyFont="1" applyBorder="1" applyAlignment="1" applyProtection="1">
      <alignment/>
      <protection locked="0"/>
    </xf>
    <xf numFmtId="0" fontId="60" fillId="0" borderId="23" xfId="0" applyFont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3" fontId="6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61" fillId="33" borderId="0" xfId="0" applyFont="1" applyFill="1" applyBorder="1" applyAlignment="1" applyProtection="1">
      <alignment/>
      <protection locked="0"/>
    </xf>
    <xf numFmtId="0" fontId="62" fillId="33" borderId="24" xfId="0" applyFont="1" applyFill="1" applyBorder="1" applyAlignment="1" applyProtection="1">
      <alignment/>
      <protection locked="0"/>
    </xf>
    <xf numFmtId="0" fontId="63" fillId="33" borderId="10" xfId="0" applyFont="1" applyFill="1" applyBorder="1" applyAlignment="1" applyProtection="1">
      <alignment/>
      <protection locked="0"/>
    </xf>
    <xf numFmtId="0" fontId="61" fillId="33" borderId="0" xfId="0" applyFont="1" applyFill="1" applyBorder="1" applyAlignment="1" applyProtection="1">
      <alignment horizontal="right" vertical="center"/>
      <protection locked="0"/>
    </xf>
    <xf numFmtId="9" fontId="61" fillId="33" borderId="25" xfId="0" applyNumberFormat="1" applyFont="1" applyFill="1" applyBorder="1" applyAlignment="1" applyProtection="1">
      <alignment horizontal="right" vertical="center"/>
      <protection locked="0"/>
    </xf>
    <xf numFmtId="9" fontId="61" fillId="33" borderId="0" xfId="0" applyNumberFormat="1" applyFont="1" applyFill="1" applyBorder="1" applyAlignment="1" applyProtection="1">
      <alignment horizontal="right" vertical="center"/>
      <protection locked="0"/>
    </xf>
    <xf numFmtId="9" fontId="61" fillId="33" borderId="19" xfId="0" applyNumberFormat="1" applyFont="1" applyFill="1" applyBorder="1" applyAlignment="1" applyProtection="1">
      <alignment horizontal="center" vertical="center"/>
      <protection locked="0"/>
    </xf>
    <xf numFmtId="1" fontId="61" fillId="33" borderId="26" xfId="0" applyNumberFormat="1" applyFont="1" applyFill="1" applyBorder="1" applyAlignment="1" applyProtection="1">
      <alignment horizontal="center"/>
      <protection/>
    </xf>
    <xf numFmtId="0" fontId="61" fillId="33" borderId="15" xfId="0" applyFont="1" applyFill="1" applyBorder="1" applyAlignment="1" applyProtection="1">
      <alignment/>
      <protection locked="0"/>
    </xf>
    <xf numFmtId="0" fontId="61" fillId="33" borderId="25" xfId="0" applyFont="1" applyFill="1" applyBorder="1" applyAlignment="1" applyProtection="1">
      <alignment horizontal="right" vertical="center"/>
      <protection locked="0"/>
    </xf>
    <xf numFmtId="0" fontId="61" fillId="33" borderId="19" xfId="0" applyFont="1" applyFill="1" applyBorder="1" applyAlignment="1" applyProtection="1">
      <alignment horizontal="right"/>
      <protection locked="0"/>
    </xf>
    <xf numFmtId="0" fontId="61" fillId="33" borderId="27" xfId="0" applyFont="1" applyFill="1" applyBorder="1" applyAlignment="1" applyProtection="1">
      <alignment horizontal="right" vertical="center"/>
      <protection locked="0"/>
    </xf>
    <xf numFmtId="0" fontId="61" fillId="33" borderId="24" xfId="0" applyFont="1" applyFill="1" applyBorder="1" applyAlignment="1" applyProtection="1">
      <alignment horizontal="right" vertical="center"/>
      <protection locked="0"/>
    </xf>
    <xf numFmtId="0" fontId="61" fillId="33" borderId="28" xfId="0" applyFont="1" applyFill="1" applyBorder="1" applyAlignment="1" applyProtection="1">
      <alignment horizontal="right"/>
      <protection locked="0"/>
    </xf>
    <xf numFmtId="1" fontId="61" fillId="33" borderId="29" xfId="0" applyNumberFormat="1" applyFont="1" applyFill="1" applyBorder="1" applyAlignment="1" applyProtection="1">
      <alignment horizontal="center"/>
      <protection/>
    </xf>
    <xf numFmtId="173" fontId="64" fillId="0" borderId="13" xfId="45" applyNumberFormat="1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/>
      <protection locked="0"/>
    </xf>
    <xf numFmtId="174" fontId="61" fillId="33" borderId="0" xfId="0" applyNumberFormat="1" applyFont="1" applyFill="1" applyBorder="1" applyAlignment="1" applyProtection="1">
      <alignment horizontal="center"/>
      <protection locked="0"/>
    </xf>
    <xf numFmtId="0" fontId="47" fillId="0" borderId="0" xfId="45" applyAlignment="1">
      <alignment/>
    </xf>
    <xf numFmtId="0" fontId="3" fillId="0" borderId="30" xfId="0" applyFont="1" applyBorder="1" applyAlignment="1">
      <alignment horizontal="center"/>
    </xf>
    <xf numFmtId="0" fontId="32" fillId="0" borderId="0" xfId="45" applyFont="1" applyAlignment="1">
      <alignment horizontal="center"/>
    </xf>
    <xf numFmtId="0" fontId="62" fillId="33" borderId="15" xfId="0" applyFont="1" applyFill="1" applyBorder="1" applyAlignment="1" applyProtection="1">
      <alignment/>
      <protection locked="0"/>
    </xf>
    <xf numFmtId="0" fontId="62" fillId="33" borderId="31" xfId="0" applyFont="1" applyFill="1" applyBorder="1" applyAlignment="1" applyProtection="1">
      <alignment/>
      <protection locked="0"/>
    </xf>
    <xf numFmtId="174" fontId="61" fillId="33" borderId="32" xfId="0" applyNumberFormat="1" applyFont="1" applyFill="1" applyBorder="1" applyAlignment="1" applyProtection="1">
      <alignment horizontal="center"/>
      <protection/>
    </xf>
    <xf numFmtId="0" fontId="33" fillId="33" borderId="10" xfId="0" applyFont="1" applyFill="1" applyBorder="1" applyAlignment="1" applyProtection="1">
      <alignment/>
      <protection locked="0"/>
    </xf>
    <xf numFmtId="0" fontId="33" fillId="33" borderId="11" xfId="0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 horizontal="left"/>
      <protection locked="0"/>
    </xf>
    <xf numFmtId="0" fontId="34" fillId="33" borderId="11" xfId="0" applyFont="1" applyFill="1" applyBorder="1" applyAlignment="1" applyProtection="1">
      <alignment/>
      <protection locked="0"/>
    </xf>
    <xf numFmtId="0" fontId="34" fillId="33" borderId="11" xfId="0" applyFont="1" applyFill="1" applyBorder="1" applyAlignment="1" applyProtection="1">
      <alignment horizontal="center"/>
      <protection locked="0"/>
    </xf>
    <xf numFmtId="174" fontId="34" fillId="33" borderId="12" xfId="0" applyNumberFormat="1" applyFont="1" applyFill="1" applyBorder="1" applyAlignment="1" applyProtection="1">
      <alignment horizontal="left"/>
      <protection/>
    </xf>
    <xf numFmtId="0" fontId="33" fillId="33" borderId="14" xfId="0" applyFont="1" applyFill="1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 horizontal="left"/>
      <protection locked="0"/>
    </xf>
    <xf numFmtId="0" fontId="34" fillId="33" borderId="0" xfId="0" applyFont="1" applyFill="1" applyBorder="1" applyAlignment="1" applyProtection="1">
      <alignment horizontal="left"/>
      <protection/>
    </xf>
    <xf numFmtId="174" fontId="34" fillId="0" borderId="0" xfId="0" applyNumberFormat="1" applyFont="1" applyFill="1" applyBorder="1" applyAlignment="1" applyProtection="1">
      <alignment/>
      <protection/>
    </xf>
    <xf numFmtId="0" fontId="34" fillId="33" borderId="15" xfId="45" applyFont="1" applyFill="1" applyBorder="1" applyAlignment="1" applyProtection="1">
      <alignment horizontal="left"/>
      <protection/>
    </xf>
    <xf numFmtId="174" fontId="34" fillId="33" borderId="15" xfId="0" applyNumberFormat="1" applyFont="1" applyFill="1" applyBorder="1" applyAlignment="1" applyProtection="1">
      <alignment horizontal="left"/>
      <protection/>
    </xf>
    <xf numFmtId="172" fontId="34" fillId="33" borderId="15" xfId="0" applyNumberFormat="1" applyFont="1" applyFill="1" applyBorder="1" applyAlignment="1" applyProtection="1">
      <alignment horizontal="left" vertical="center"/>
      <protection/>
    </xf>
    <xf numFmtId="0" fontId="33" fillId="33" borderId="33" xfId="0" applyFont="1" applyFill="1" applyBorder="1" applyAlignment="1" applyProtection="1">
      <alignment/>
      <protection locked="0"/>
    </xf>
    <xf numFmtId="0" fontId="33" fillId="33" borderId="24" xfId="0" applyFont="1" applyFill="1" applyBorder="1" applyAlignment="1" applyProtection="1">
      <alignment/>
      <protection locked="0"/>
    </xf>
    <xf numFmtId="0" fontId="34" fillId="33" borderId="24" xfId="0" applyFont="1" applyFill="1" applyBorder="1" applyAlignment="1" applyProtection="1">
      <alignment/>
      <protection locked="0"/>
    </xf>
    <xf numFmtId="172" fontId="34" fillId="33" borderId="31" xfId="0" applyNumberFormat="1" applyFont="1" applyFill="1" applyBorder="1" applyAlignment="1" applyProtection="1">
      <alignment horizontal="left" vertical="center"/>
      <protection locked="0"/>
    </xf>
    <xf numFmtId="0" fontId="33" fillId="0" borderId="34" xfId="0" applyFont="1" applyBorder="1" applyAlignment="1" applyProtection="1">
      <alignment horizontal="center"/>
      <protection locked="0"/>
    </xf>
    <xf numFmtId="0" fontId="33" fillId="0" borderId="35" xfId="0" applyFont="1" applyBorder="1" applyAlignment="1" applyProtection="1">
      <alignment horizontal="center"/>
      <protection locked="0"/>
    </xf>
    <xf numFmtId="0" fontId="33" fillId="0" borderId="36" xfId="0" applyFont="1" applyBorder="1" applyAlignment="1" applyProtection="1">
      <alignment horizontal="center"/>
      <protection locked="0"/>
    </xf>
    <xf numFmtId="0" fontId="33" fillId="0" borderId="13" xfId="0" applyFont="1" applyBorder="1" applyAlignment="1" applyProtection="1">
      <alignment horizontal="center"/>
      <protection locked="0"/>
    </xf>
    <xf numFmtId="174" fontId="33" fillId="33" borderId="11" xfId="0" applyNumberFormat="1" applyFont="1" applyFill="1" applyBorder="1" applyAlignment="1" applyProtection="1">
      <alignment horizontal="center"/>
      <protection locked="0"/>
    </xf>
    <xf numFmtId="174" fontId="33" fillId="33" borderId="0" xfId="0" applyNumberFormat="1" applyFont="1" applyFill="1" applyBorder="1" applyAlignment="1" applyProtection="1">
      <alignment horizontal="center"/>
      <protection locked="0"/>
    </xf>
    <xf numFmtId="0" fontId="33" fillId="33" borderId="10" xfId="0" applyNumberFormat="1" applyFont="1" applyFill="1" applyBorder="1" applyAlignment="1" applyProtection="1">
      <alignment horizontal="center"/>
      <protection locked="0"/>
    </xf>
    <xf numFmtId="0" fontId="33" fillId="33" borderId="0" xfId="0" applyFont="1" applyFill="1" applyBorder="1" applyAlignment="1" applyProtection="1">
      <alignment/>
      <protection locked="0"/>
    </xf>
    <xf numFmtId="0" fontId="33" fillId="33" borderId="11" xfId="0" applyFont="1" applyFill="1" applyBorder="1" applyAlignment="1" applyProtection="1">
      <alignment horizontal="center"/>
      <protection locked="0"/>
    </xf>
    <xf numFmtId="0" fontId="33" fillId="33" borderId="0" xfId="0" applyFont="1" applyFill="1" applyBorder="1" applyAlignment="1" applyProtection="1">
      <alignment horizontal="center"/>
      <protection locked="0"/>
    </xf>
    <xf numFmtId="0" fontId="61" fillId="33" borderId="0" xfId="0" applyFont="1" applyFill="1" applyBorder="1" applyAlignment="1" applyProtection="1">
      <alignment horizontal="center"/>
      <protection locked="0"/>
    </xf>
    <xf numFmtId="0" fontId="65" fillId="0" borderId="0" xfId="0" applyFont="1" applyAlignment="1">
      <alignment/>
    </xf>
    <xf numFmtId="1" fontId="60" fillId="0" borderId="0" xfId="0" applyNumberFormat="1" applyFont="1" applyAlignment="1" applyProtection="1">
      <alignment/>
      <protection locked="0"/>
    </xf>
    <xf numFmtId="1" fontId="60" fillId="0" borderId="0" xfId="0" applyNumberFormat="1" applyFont="1" applyBorder="1" applyAlignment="1" applyProtection="1">
      <alignment/>
      <protection locked="0"/>
    </xf>
    <xf numFmtId="0" fontId="33" fillId="33" borderId="14" xfId="0" applyNumberFormat="1" applyFont="1" applyFill="1" applyBorder="1" applyAlignment="1" applyProtection="1">
      <alignment horizontal="center"/>
      <protection locked="0"/>
    </xf>
    <xf numFmtId="174" fontId="33" fillId="33" borderId="32" xfId="0" applyNumberFormat="1" applyFont="1" applyFill="1" applyBorder="1" applyAlignment="1" applyProtection="1">
      <alignment horizontal="center"/>
      <protection/>
    </xf>
    <xf numFmtId="0" fontId="33" fillId="0" borderId="11" xfId="0" applyFont="1" applyBorder="1" applyAlignment="1" applyProtection="1">
      <alignment horizontal="center"/>
      <protection locked="0"/>
    </xf>
    <xf numFmtId="174" fontId="33" fillId="33" borderId="15" xfId="0" applyNumberFormat="1" applyFont="1" applyFill="1" applyBorder="1" applyAlignment="1" applyProtection="1">
      <alignment horizontal="center"/>
      <protection/>
    </xf>
    <xf numFmtId="0" fontId="33" fillId="33" borderId="32" xfId="0" applyFont="1" applyFill="1" applyBorder="1" applyAlignment="1" applyProtection="1">
      <alignment/>
      <protection locked="0"/>
    </xf>
    <xf numFmtId="0" fontId="61" fillId="33" borderId="32" xfId="0" applyFont="1" applyFill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36" fillId="33" borderId="14" xfId="0" applyFont="1" applyFill="1" applyBorder="1" applyAlignment="1" applyProtection="1">
      <alignment horizontal="left"/>
      <protection locked="0"/>
    </xf>
    <xf numFmtId="0" fontId="36" fillId="33" borderId="0" xfId="0" applyFont="1" applyFill="1" applyBorder="1" applyAlignment="1" applyProtection="1">
      <alignment horizontal="left"/>
      <protection locked="0"/>
    </xf>
    <xf numFmtId="0" fontId="36" fillId="33" borderId="15" xfId="0" applyFont="1" applyFill="1" applyBorder="1" applyAlignment="1" applyProtection="1">
      <alignment horizontal="left"/>
      <protection locked="0"/>
    </xf>
    <xf numFmtId="0" fontId="61" fillId="33" borderId="14" xfId="0" applyNumberFormat="1" applyFont="1" applyFill="1" applyBorder="1" applyAlignment="1" applyProtection="1">
      <alignment horizontal="center"/>
      <protection locked="0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3" fontId="5" fillId="0" borderId="40" xfId="50" applyNumberFormat="1" applyFont="1" applyBorder="1" applyAlignment="1">
      <alignment horizontal="right"/>
    </xf>
    <xf numFmtId="180" fontId="5" fillId="0" borderId="40" xfId="50" applyNumberFormat="1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left"/>
    </xf>
    <xf numFmtId="0" fontId="2" fillId="0" borderId="40" xfId="0" applyFont="1" applyBorder="1" applyAlignment="1">
      <alignment/>
    </xf>
    <xf numFmtId="0" fontId="6" fillId="0" borderId="40" xfId="0" applyFont="1" applyBorder="1" applyAlignment="1">
      <alignment horizontal="left"/>
    </xf>
    <xf numFmtId="3" fontId="6" fillId="0" borderId="4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3" fontId="7" fillId="0" borderId="40" xfId="0" applyNumberFormat="1" applyFont="1" applyBorder="1" applyAlignment="1">
      <alignment/>
    </xf>
    <xf numFmtId="3" fontId="7" fillId="0" borderId="40" xfId="0" applyNumberFormat="1" applyFont="1" applyBorder="1" applyAlignment="1">
      <alignment horizontal="right"/>
    </xf>
    <xf numFmtId="3" fontId="60" fillId="0" borderId="0" xfId="0" applyNumberFormat="1" applyFont="1" applyAlignment="1" applyProtection="1">
      <alignment/>
      <protection locked="0"/>
    </xf>
    <xf numFmtId="0" fontId="60" fillId="0" borderId="0" xfId="0" applyFont="1" applyFill="1" applyAlignment="1" applyProtection="1">
      <alignment/>
      <protection locked="0"/>
    </xf>
    <xf numFmtId="0" fontId="66" fillId="33" borderId="14" xfId="0" applyFont="1" applyFill="1" applyBorder="1" applyAlignment="1" applyProtection="1">
      <alignment/>
      <protection locked="0"/>
    </xf>
    <xf numFmtId="0" fontId="34" fillId="33" borderId="14" xfId="0" applyFont="1" applyFill="1" applyBorder="1" applyAlignment="1" applyProtection="1">
      <alignment/>
      <protection locked="0"/>
    </xf>
    <xf numFmtId="0" fontId="34" fillId="33" borderId="33" xfId="0" applyFont="1" applyFill="1" applyBorder="1" applyAlignment="1" applyProtection="1">
      <alignment/>
      <protection locked="0"/>
    </xf>
    <xf numFmtId="0" fontId="33" fillId="33" borderId="24" xfId="0" applyFont="1" applyFill="1" applyBorder="1" applyAlignment="1" applyProtection="1">
      <alignment horizontal="center"/>
      <protection locked="0"/>
    </xf>
    <xf numFmtId="0" fontId="33" fillId="33" borderId="41" xfId="0" applyFont="1" applyFill="1" applyBorder="1" applyAlignment="1" applyProtection="1">
      <alignment/>
      <protection locked="0"/>
    </xf>
    <xf numFmtId="174" fontId="33" fillId="33" borderId="31" xfId="0" applyNumberFormat="1" applyFont="1" applyFill="1" applyBorder="1" applyAlignment="1" applyProtection="1">
      <alignment horizontal="center"/>
      <protection/>
    </xf>
    <xf numFmtId="174" fontId="33" fillId="33" borderId="24" xfId="0" applyNumberFormat="1" applyFont="1" applyFill="1" applyBorder="1" applyAlignment="1" applyProtection="1">
      <alignment horizontal="center"/>
      <protection locked="0"/>
    </xf>
    <xf numFmtId="174" fontId="33" fillId="33" borderId="41" xfId="0" applyNumberFormat="1" applyFont="1" applyFill="1" applyBorder="1" applyAlignment="1" applyProtection="1">
      <alignment horizontal="center"/>
      <protection/>
    </xf>
    <xf numFmtId="0" fontId="33" fillId="33" borderId="34" xfId="0" applyFont="1" applyFill="1" applyBorder="1" applyAlignment="1" applyProtection="1">
      <alignment horizontal="center"/>
      <protection locked="0"/>
    </xf>
    <xf numFmtId="0" fontId="33" fillId="33" borderId="32" xfId="0" applyFont="1" applyFill="1" applyBorder="1" applyAlignment="1" applyProtection="1">
      <alignment horizontal="center"/>
      <protection locked="0"/>
    </xf>
    <xf numFmtId="0" fontId="60" fillId="0" borderId="40" xfId="0" applyFont="1" applyBorder="1" applyAlignment="1" applyProtection="1">
      <alignment/>
      <protection locked="0"/>
    </xf>
    <xf numFmtId="1" fontId="67" fillId="0" borderId="0" xfId="0" applyNumberFormat="1" applyFont="1" applyAlignment="1" applyProtection="1">
      <alignment/>
      <protection locked="0"/>
    </xf>
    <xf numFmtId="0" fontId="0" fillId="0" borderId="42" xfId="0" applyNumberFormat="1" applyBorder="1" applyAlignment="1" applyProtection="1">
      <alignment horizontal="left"/>
      <protection locked="0"/>
    </xf>
    <xf numFmtId="174" fontId="33" fillId="33" borderId="34" xfId="0" applyNumberFormat="1" applyFont="1" applyFill="1" applyBorder="1" applyAlignment="1" applyProtection="1">
      <alignment horizontal="center"/>
      <protection/>
    </xf>
    <xf numFmtId="0" fontId="66" fillId="33" borderId="14" xfId="0" applyFont="1" applyFill="1" applyBorder="1" applyAlignment="1" applyProtection="1">
      <alignment horizontal="left"/>
      <protection locked="0"/>
    </xf>
    <xf numFmtId="0" fontId="66" fillId="33" borderId="0" xfId="0" applyFont="1" applyFill="1" applyBorder="1" applyAlignment="1" applyProtection="1">
      <alignment horizontal="left"/>
      <protection locked="0"/>
    </xf>
    <xf numFmtId="0" fontId="66" fillId="33" borderId="15" xfId="0" applyFont="1" applyFill="1" applyBorder="1" applyAlignment="1" applyProtection="1">
      <alignment horizontal="left"/>
      <protection locked="0"/>
    </xf>
    <xf numFmtId="0" fontId="36" fillId="33" borderId="14" xfId="0" applyFont="1" applyFill="1" applyBorder="1" applyAlignment="1" applyProtection="1">
      <alignment horizontal="left"/>
      <protection locked="0"/>
    </xf>
    <xf numFmtId="0" fontId="36" fillId="33" borderId="0" xfId="0" applyFont="1" applyFill="1" applyBorder="1" applyAlignment="1" applyProtection="1">
      <alignment horizontal="left"/>
      <protection locked="0"/>
    </xf>
    <xf numFmtId="0" fontId="36" fillId="33" borderId="15" xfId="0" applyFont="1" applyFill="1" applyBorder="1" applyAlignment="1" applyProtection="1">
      <alignment horizontal="left"/>
      <protection locked="0"/>
    </xf>
    <xf numFmtId="0" fontId="61" fillId="33" borderId="14" xfId="0" applyFont="1" applyFill="1" applyBorder="1" applyAlignment="1" applyProtection="1">
      <alignment horizontal="left" vertical="top" wrapText="1"/>
      <protection locked="0"/>
    </xf>
    <xf numFmtId="0" fontId="61" fillId="33" borderId="0" xfId="0" applyFont="1" applyFill="1" applyBorder="1" applyAlignment="1" applyProtection="1">
      <alignment horizontal="left" vertical="top" wrapText="1"/>
      <protection locked="0"/>
    </xf>
    <xf numFmtId="0" fontId="61" fillId="33" borderId="15" xfId="0" applyFont="1" applyFill="1" applyBorder="1" applyAlignment="1" applyProtection="1">
      <alignment horizontal="left" vertical="top" wrapText="1"/>
      <protection locked="0"/>
    </xf>
    <xf numFmtId="0" fontId="61" fillId="33" borderId="33" xfId="0" applyFont="1" applyFill="1" applyBorder="1" applyAlignment="1" applyProtection="1">
      <alignment horizontal="left" vertical="top" wrapText="1"/>
      <protection locked="0"/>
    </xf>
    <xf numFmtId="0" fontId="61" fillId="33" borderId="24" xfId="0" applyFont="1" applyFill="1" applyBorder="1" applyAlignment="1" applyProtection="1">
      <alignment horizontal="left" vertical="top" wrapText="1"/>
      <protection locked="0"/>
    </xf>
    <xf numFmtId="0" fontId="61" fillId="33" borderId="31" xfId="0" applyFont="1" applyFill="1" applyBorder="1" applyAlignment="1" applyProtection="1">
      <alignment horizontal="left" vertical="top" wrapText="1"/>
      <protection locked="0"/>
    </xf>
    <xf numFmtId="0" fontId="33" fillId="33" borderId="14" xfId="0" applyFont="1" applyFill="1" applyBorder="1" applyAlignment="1" applyProtection="1">
      <alignment horizontal="left"/>
      <protection locked="0"/>
    </xf>
    <xf numFmtId="0" fontId="33" fillId="33" borderId="0" xfId="0" applyFont="1" applyFill="1" applyBorder="1" applyAlignment="1" applyProtection="1">
      <alignment horizontal="left"/>
      <protection locked="0"/>
    </xf>
    <xf numFmtId="174" fontId="34" fillId="33" borderId="0" xfId="0" applyNumberFormat="1" applyFont="1" applyFill="1" applyBorder="1" applyAlignment="1" applyProtection="1">
      <alignment horizontal="left"/>
      <protection/>
    </xf>
    <xf numFmtId="174" fontId="34" fillId="33" borderId="15" xfId="0" applyNumberFormat="1" applyFont="1" applyFill="1" applyBorder="1" applyAlignment="1" applyProtection="1">
      <alignment horizontal="left"/>
      <protection/>
    </xf>
    <xf numFmtId="0" fontId="33" fillId="0" borderId="43" xfId="0" applyFont="1" applyBorder="1" applyAlignment="1" applyProtection="1">
      <alignment horizontal="center"/>
      <protection locked="0"/>
    </xf>
    <xf numFmtId="0" fontId="33" fillId="0" borderId="44" xfId="0" applyFont="1" applyBorder="1" applyAlignment="1" applyProtection="1">
      <alignment/>
      <protection locked="0"/>
    </xf>
    <xf numFmtId="0" fontId="33" fillId="0" borderId="45" xfId="0" applyFont="1" applyBorder="1" applyAlignment="1" applyProtection="1">
      <alignment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X44"/>
  <sheetViews>
    <sheetView tabSelected="1" zoomScalePageLayoutView="0" workbookViewId="0" topLeftCell="A1">
      <selection activeCell="M8" sqref="M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11.7109375" style="8" bestFit="1" customWidth="1"/>
    <col min="14" max="14" width="13.281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21" width="11.421875" style="8" customWidth="1"/>
    <col min="22" max="22" width="49.8515625" style="8" customWidth="1"/>
    <col min="23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2">
        <v>2343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61" t="s">
        <v>6</v>
      </c>
      <c r="C4" s="62"/>
      <c r="D4" s="63"/>
      <c r="E4" s="62" t="s">
        <v>12</v>
      </c>
      <c r="F4" s="64"/>
      <c r="G4" s="64"/>
      <c r="H4" s="65"/>
      <c r="I4" s="62" t="s">
        <v>9</v>
      </c>
      <c r="J4" s="66"/>
      <c r="K4" s="20"/>
      <c r="L4" s="90"/>
    </row>
    <row r="5" spans="2:12" ht="15.75">
      <c r="B5" s="67"/>
      <c r="C5" s="68"/>
      <c r="D5" s="69"/>
      <c r="E5" s="151"/>
      <c r="F5" s="151"/>
      <c r="G5" s="151"/>
      <c r="H5" s="151"/>
      <c r="I5" s="151"/>
      <c r="J5" s="152"/>
      <c r="K5" s="20"/>
      <c r="L5" s="90"/>
    </row>
    <row r="6" spans="2:12" ht="17.25" customHeight="1">
      <c r="B6" s="67" t="s">
        <v>27</v>
      </c>
      <c r="C6" s="68" t="s">
        <v>607</v>
      </c>
      <c r="D6" s="70"/>
      <c r="E6" s="68" t="s">
        <v>7</v>
      </c>
      <c r="F6" s="151" t="s">
        <v>605</v>
      </c>
      <c r="G6" s="151"/>
      <c r="H6" s="151"/>
      <c r="I6" s="71"/>
      <c r="J6" s="72"/>
      <c r="L6" s="90"/>
    </row>
    <row r="7" spans="2:15" ht="15">
      <c r="B7" s="67" t="s">
        <v>25</v>
      </c>
      <c r="C7" s="68"/>
      <c r="D7" s="70"/>
      <c r="E7" s="68" t="s">
        <v>8</v>
      </c>
      <c r="F7" s="151" t="s">
        <v>606</v>
      </c>
      <c r="G7" s="151"/>
      <c r="H7" s="151"/>
      <c r="I7" s="68" t="s">
        <v>26</v>
      </c>
      <c r="J7" s="73" t="s">
        <v>609</v>
      </c>
      <c r="L7" s="55"/>
      <c r="O7" s="99"/>
    </row>
    <row r="8" spans="2:12" ht="15.75" thickBot="1">
      <c r="B8" s="149" t="s">
        <v>28</v>
      </c>
      <c r="C8" s="150"/>
      <c r="D8" s="70" t="s">
        <v>603</v>
      </c>
      <c r="E8" s="68" t="s">
        <v>11</v>
      </c>
      <c r="F8" s="151" t="s">
        <v>604</v>
      </c>
      <c r="G8" s="151"/>
      <c r="H8" s="151"/>
      <c r="I8" s="68" t="s">
        <v>14</v>
      </c>
      <c r="J8" s="74" t="s">
        <v>608</v>
      </c>
      <c r="K8" s="20"/>
      <c r="L8" s="20"/>
    </row>
    <row r="9" spans="2:24" ht="16.5" thickBot="1" thickTop="1">
      <c r="B9" s="75"/>
      <c r="C9" s="76"/>
      <c r="D9" s="77"/>
      <c r="E9" s="76"/>
      <c r="F9" s="77"/>
      <c r="G9" s="77"/>
      <c r="H9" s="77"/>
      <c r="I9" s="76"/>
      <c r="J9" s="78"/>
      <c r="K9" s="20"/>
      <c r="L9" s="20"/>
      <c r="N9" s="8">
        <v>6642</v>
      </c>
      <c r="P9" s="21"/>
      <c r="Q9" s="22" t="s">
        <v>21</v>
      </c>
      <c r="R9" s="23" t="s">
        <v>22</v>
      </c>
      <c r="T9" s="104" t="s">
        <v>586</v>
      </c>
      <c r="U9" s="105" t="s">
        <v>587</v>
      </c>
      <c r="V9" s="105" t="s">
        <v>588</v>
      </c>
      <c r="W9" s="105" t="s">
        <v>589</v>
      </c>
      <c r="X9" s="106" t="s">
        <v>590</v>
      </c>
    </row>
    <row r="10" spans="2:24" ht="15.75" thickBot="1">
      <c r="B10" s="79" t="s">
        <v>1</v>
      </c>
      <c r="C10" s="153" t="s">
        <v>24</v>
      </c>
      <c r="D10" s="154"/>
      <c r="E10" s="155"/>
      <c r="F10" s="80" t="s">
        <v>0</v>
      </c>
      <c r="G10" s="81" t="s">
        <v>23</v>
      </c>
      <c r="H10" s="82" t="s">
        <v>15</v>
      </c>
      <c r="I10" s="95" t="s">
        <v>13</v>
      </c>
      <c r="J10" s="82" t="s">
        <v>2</v>
      </c>
      <c r="K10" s="24" t="s">
        <v>18</v>
      </c>
      <c r="L10" s="25" t="s">
        <v>617</v>
      </c>
      <c r="N10" s="25" t="s">
        <v>621</v>
      </c>
      <c r="O10" s="25"/>
      <c r="P10" s="26" t="s">
        <v>16</v>
      </c>
      <c r="Q10" s="25" t="s">
        <v>19</v>
      </c>
      <c r="R10" s="27" t="s">
        <v>20</v>
      </c>
      <c r="T10" s="107">
        <v>1</v>
      </c>
      <c r="U10" s="107">
        <v>19</v>
      </c>
      <c r="V10" s="108" t="s">
        <v>591</v>
      </c>
      <c r="W10" s="109">
        <v>6600</v>
      </c>
      <c r="X10" s="110">
        <f aca="true" t="shared" si="0" ref="X10:X18">U10*W10</f>
        <v>125400</v>
      </c>
    </row>
    <row r="11" spans="2:24" ht="15" customHeight="1">
      <c r="B11" s="85">
        <v>1</v>
      </c>
      <c r="C11" s="140" t="s">
        <v>610</v>
      </c>
      <c r="D11" s="141"/>
      <c r="E11" s="142"/>
      <c r="F11" s="87">
        <v>3</v>
      </c>
      <c r="G11" s="131" t="s">
        <v>23</v>
      </c>
      <c r="H11" s="96">
        <f aca="true" t="shared" si="1" ref="H11:H17">+R11</f>
        <v>82500</v>
      </c>
      <c r="I11" s="83">
        <v>0</v>
      </c>
      <c r="J11" s="136">
        <f aca="true" t="shared" si="2" ref="J11:J17">+F11*H11*(1-I11/100)</f>
        <v>247500</v>
      </c>
      <c r="K11" s="135" t="s">
        <v>602</v>
      </c>
      <c r="L11" s="133"/>
      <c r="M11" s="121">
        <v>55000</v>
      </c>
      <c r="N11" s="91">
        <v>38100</v>
      </c>
      <c r="O11" s="29"/>
      <c r="P11" s="30">
        <v>1.5</v>
      </c>
      <c r="Q11" s="92">
        <f>+M11</f>
        <v>55000</v>
      </c>
      <c r="R11" s="35">
        <f aca="true" t="shared" si="3" ref="R11:R16">+Q11*P11</f>
        <v>82500</v>
      </c>
      <c r="S11" s="56"/>
      <c r="T11" s="107"/>
      <c r="U11" s="107"/>
      <c r="V11" s="108" t="s">
        <v>592</v>
      </c>
      <c r="W11" s="109"/>
      <c r="X11" s="110">
        <f t="shared" si="0"/>
        <v>0</v>
      </c>
    </row>
    <row r="12" spans="2:24" ht="15" customHeight="1">
      <c r="B12" s="93">
        <v>2</v>
      </c>
      <c r="C12" s="140" t="s">
        <v>612</v>
      </c>
      <c r="D12" s="141"/>
      <c r="E12" s="142"/>
      <c r="F12" s="88">
        <v>200</v>
      </c>
      <c r="G12" s="132" t="s">
        <v>23</v>
      </c>
      <c r="H12" s="96">
        <f t="shared" si="1"/>
        <v>276</v>
      </c>
      <c r="I12" s="84"/>
      <c r="J12" s="94">
        <f t="shared" si="2"/>
        <v>55200</v>
      </c>
      <c r="K12" s="135" t="s">
        <v>615</v>
      </c>
      <c r="L12" s="133">
        <v>184</v>
      </c>
      <c r="M12" s="121"/>
      <c r="N12" s="91"/>
      <c r="O12" s="29"/>
      <c r="P12" s="30">
        <v>1.5</v>
      </c>
      <c r="Q12" s="92">
        <f aca="true" t="shared" si="4" ref="Q12:Q17">+L12</f>
        <v>184</v>
      </c>
      <c r="R12" s="35">
        <f t="shared" si="3"/>
        <v>276</v>
      </c>
      <c r="S12" s="56"/>
      <c r="T12" s="107">
        <v>2</v>
      </c>
      <c r="U12" s="107">
        <v>9</v>
      </c>
      <c r="V12" s="108" t="s">
        <v>593</v>
      </c>
      <c r="W12" s="109">
        <v>11170</v>
      </c>
      <c r="X12" s="110">
        <f t="shared" si="0"/>
        <v>100530</v>
      </c>
    </row>
    <row r="13" spans="2:24" ht="18.75">
      <c r="B13" s="93">
        <v>3</v>
      </c>
      <c r="C13" s="140" t="s">
        <v>613</v>
      </c>
      <c r="D13" s="141"/>
      <c r="E13" s="142"/>
      <c r="F13" s="88">
        <v>200</v>
      </c>
      <c r="G13" s="132" t="s">
        <v>23</v>
      </c>
      <c r="H13" s="96">
        <f t="shared" si="1"/>
        <v>477</v>
      </c>
      <c r="I13" s="84"/>
      <c r="J13" s="94">
        <f t="shared" si="2"/>
        <v>95400</v>
      </c>
      <c r="K13" s="135" t="s">
        <v>615</v>
      </c>
      <c r="L13" s="133">
        <v>318</v>
      </c>
      <c r="M13" s="121"/>
      <c r="N13" s="134" t="s">
        <v>618</v>
      </c>
      <c r="O13" s="29"/>
      <c r="P13" s="30">
        <v>1.5</v>
      </c>
      <c r="Q13" s="92">
        <f t="shared" si="4"/>
        <v>318</v>
      </c>
      <c r="R13" s="35">
        <f t="shared" si="3"/>
        <v>477</v>
      </c>
      <c r="S13" s="57"/>
      <c r="T13" s="107"/>
      <c r="U13" s="107"/>
      <c r="V13" s="108" t="s">
        <v>592</v>
      </c>
      <c r="W13" s="109"/>
      <c r="X13" s="110"/>
    </row>
    <row r="14" spans="2:24" ht="15">
      <c r="B14" s="103">
        <v>4</v>
      </c>
      <c r="C14" s="137" t="s">
        <v>614</v>
      </c>
      <c r="D14" s="138"/>
      <c r="E14" s="139"/>
      <c r="F14" s="89">
        <v>200</v>
      </c>
      <c r="G14" s="132" t="s">
        <v>23</v>
      </c>
      <c r="H14" s="96">
        <f t="shared" si="1"/>
        <v>624</v>
      </c>
      <c r="I14" s="54"/>
      <c r="J14" s="60">
        <f t="shared" si="2"/>
        <v>124800</v>
      </c>
      <c r="K14" s="135" t="s">
        <v>615</v>
      </c>
      <c r="L14" s="133">
        <v>416</v>
      </c>
      <c r="M14" s="29"/>
      <c r="N14" s="91"/>
      <c r="O14" s="29"/>
      <c r="P14" s="30">
        <v>1.5</v>
      </c>
      <c r="Q14" s="92">
        <f t="shared" si="4"/>
        <v>416</v>
      </c>
      <c r="R14" s="35">
        <f t="shared" si="3"/>
        <v>624</v>
      </c>
      <c r="T14" s="107">
        <v>3</v>
      </c>
      <c r="U14" s="107">
        <v>19</v>
      </c>
      <c r="V14" s="108" t="s">
        <v>594</v>
      </c>
      <c r="W14" s="109">
        <v>9275</v>
      </c>
      <c r="X14" s="110">
        <f t="shared" si="0"/>
        <v>176225</v>
      </c>
    </row>
    <row r="15" spans="2:24" ht="15">
      <c r="B15" s="103">
        <v>5</v>
      </c>
      <c r="C15" s="137" t="s">
        <v>619</v>
      </c>
      <c r="D15" s="138"/>
      <c r="E15" s="139"/>
      <c r="F15" s="89">
        <v>4</v>
      </c>
      <c r="G15" s="132" t="s">
        <v>23</v>
      </c>
      <c r="H15" s="96">
        <f t="shared" si="1"/>
        <v>16350</v>
      </c>
      <c r="I15" s="54"/>
      <c r="J15" s="60">
        <f t="shared" si="2"/>
        <v>65400</v>
      </c>
      <c r="K15" s="135" t="s">
        <v>602</v>
      </c>
      <c r="L15" s="133"/>
      <c r="M15" s="121">
        <v>10900</v>
      </c>
      <c r="N15" s="91">
        <v>10060</v>
      </c>
      <c r="O15" s="29"/>
      <c r="P15" s="30">
        <v>1.5</v>
      </c>
      <c r="Q15" s="92">
        <f>+M15</f>
        <v>10900</v>
      </c>
      <c r="R15" s="35">
        <f t="shared" si="3"/>
        <v>16350</v>
      </c>
      <c r="T15" s="107"/>
      <c r="U15" s="107"/>
      <c r="V15" s="108" t="s">
        <v>592</v>
      </c>
      <c r="W15" s="109"/>
      <c r="X15" s="110"/>
    </row>
    <row r="16" spans="2:24" ht="15">
      <c r="B16" s="103">
        <v>6</v>
      </c>
      <c r="C16" s="137" t="s">
        <v>620</v>
      </c>
      <c r="D16" s="138"/>
      <c r="E16" s="139"/>
      <c r="F16" s="89">
        <v>4</v>
      </c>
      <c r="G16" s="132" t="s">
        <v>23</v>
      </c>
      <c r="H16" s="96">
        <f t="shared" si="1"/>
        <v>16350</v>
      </c>
      <c r="I16" s="54"/>
      <c r="J16" s="60">
        <f t="shared" si="2"/>
        <v>65400</v>
      </c>
      <c r="K16" s="135" t="s">
        <v>602</v>
      </c>
      <c r="L16" s="133"/>
      <c r="M16" s="121">
        <v>10900</v>
      </c>
      <c r="N16" s="91">
        <v>10860</v>
      </c>
      <c r="O16" s="29"/>
      <c r="P16" s="30">
        <v>1.5</v>
      </c>
      <c r="Q16" s="92">
        <f>+M16</f>
        <v>10900</v>
      </c>
      <c r="R16" s="35">
        <f t="shared" si="3"/>
        <v>16350</v>
      </c>
      <c r="T16" s="111">
        <v>4</v>
      </c>
      <c r="U16" s="112">
        <v>18</v>
      </c>
      <c r="V16" s="113" t="s">
        <v>595</v>
      </c>
      <c r="W16" s="114">
        <v>7370</v>
      </c>
      <c r="X16" s="110">
        <f t="shared" si="0"/>
        <v>132660</v>
      </c>
    </row>
    <row r="17" spans="2:24" ht="15">
      <c r="B17" s="103">
        <v>7</v>
      </c>
      <c r="C17" s="137" t="s">
        <v>611</v>
      </c>
      <c r="D17" s="138"/>
      <c r="E17" s="139"/>
      <c r="F17" s="89">
        <v>2</v>
      </c>
      <c r="G17" s="132" t="s">
        <v>23</v>
      </c>
      <c r="H17" s="96">
        <f t="shared" si="1"/>
        <v>1335</v>
      </c>
      <c r="I17" s="84"/>
      <c r="J17" s="94">
        <f t="shared" si="2"/>
        <v>2670</v>
      </c>
      <c r="K17" s="135" t="s">
        <v>616</v>
      </c>
      <c r="L17" s="133">
        <v>890</v>
      </c>
      <c r="M17" s="121"/>
      <c r="N17" s="91"/>
      <c r="O17" s="29"/>
      <c r="P17" s="30">
        <v>1.5</v>
      </c>
      <c r="Q17" s="92">
        <f t="shared" si="4"/>
        <v>890</v>
      </c>
      <c r="R17" s="35">
        <f aca="true" t="shared" si="5" ref="R17:R29">Q17*P17</f>
        <v>1335</v>
      </c>
      <c r="T17" s="111"/>
      <c r="U17" s="112"/>
      <c r="V17" s="113" t="s">
        <v>592</v>
      </c>
      <c r="W17" s="114"/>
      <c r="X17" s="110"/>
    </row>
    <row r="18" spans="2:24" ht="15">
      <c r="B18" s="103"/>
      <c r="C18" s="137"/>
      <c r="D18" s="138"/>
      <c r="E18" s="139"/>
      <c r="F18" s="89"/>
      <c r="G18" s="98"/>
      <c r="H18" s="96"/>
      <c r="I18" s="84"/>
      <c r="J18" s="94"/>
      <c r="K18" s="28"/>
      <c r="L18" s="29"/>
      <c r="M18" s="121"/>
      <c r="N18" s="91"/>
      <c r="O18" s="29"/>
      <c r="P18" s="30">
        <v>1.5</v>
      </c>
      <c r="Q18" s="92">
        <f>+N18</f>
        <v>0</v>
      </c>
      <c r="R18" s="35">
        <f t="shared" si="5"/>
        <v>0</v>
      </c>
      <c r="T18" s="111">
        <v>5</v>
      </c>
      <c r="U18" s="107">
        <v>5</v>
      </c>
      <c r="V18" s="115" t="s">
        <v>596</v>
      </c>
      <c r="W18" s="116">
        <v>6400</v>
      </c>
      <c r="X18" s="110">
        <f t="shared" si="0"/>
        <v>32000</v>
      </c>
    </row>
    <row r="19" spans="2:24" ht="15">
      <c r="B19" s="103"/>
      <c r="C19" s="137"/>
      <c r="D19" s="138"/>
      <c r="E19" s="139"/>
      <c r="F19" s="89"/>
      <c r="G19" s="98"/>
      <c r="H19" s="96"/>
      <c r="I19" s="54"/>
      <c r="J19" s="94"/>
      <c r="K19" s="28"/>
      <c r="L19" s="29"/>
      <c r="M19" s="121"/>
      <c r="N19" s="91"/>
      <c r="O19" s="29"/>
      <c r="P19" s="30">
        <v>1.5</v>
      </c>
      <c r="Q19" s="92">
        <f>+N19</f>
        <v>0</v>
      </c>
      <c r="R19" s="35">
        <f t="shared" si="5"/>
        <v>0</v>
      </c>
      <c r="T19" s="111"/>
      <c r="U19" s="107"/>
      <c r="V19" s="115" t="s">
        <v>592</v>
      </c>
      <c r="W19" s="116"/>
      <c r="X19" s="110"/>
    </row>
    <row r="20" spans="2:24" ht="15">
      <c r="B20" s="103"/>
      <c r="C20" s="140"/>
      <c r="D20" s="141"/>
      <c r="E20" s="142"/>
      <c r="F20" s="88"/>
      <c r="G20" s="97"/>
      <c r="H20" s="96"/>
      <c r="I20" s="54"/>
      <c r="J20" s="94"/>
      <c r="K20" s="28"/>
      <c r="L20" s="29"/>
      <c r="M20" s="29"/>
      <c r="N20" s="91"/>
      <c r="O20" s="29"/>
      <c r="P20" s="30">
        <v>1.5</v>
      </c>
      <c r="Q20" s="92">
        <f>+N20</f>
        <v>0</v>
      </c>
      <c r="R20" s="35">
        <f t="shared" si="5"/>
        <v>0</v>
      </c>
      <c r="T20" s="111">
        <v>6</v>
      </c>
      <c r="U20" s="107">
        <v>5</v>
      </c>
      <c r="V20" s="115" t="s">
        <v>597</v>
      </c>
      <c r="W20" s="116">
        <v>7996</v>
      </c>
      <c r="X20" s="110">
        <f aca="true" t="shared" si="6" ref="X20:X26">U20*W20</f>
        <v>39980</v>
      </c>
    </row>
    <row r="21" spans="2:24" ht="15">
      <c r="B21" s="103"/>
      <c r="C21" s="140"/>
      <c r="D21" s="141"/>
      <c r="E21" s="142"/>
      <c r="F21" s="88"/>
      <c r="G21" s="97"/>
      <c r="H21" s="96"/>
      <c r="I21" s="54"/>
      <c r="J21" s="94"/>
      <c r="K21" s="28"/>
      <c r="L21" s="29"/>
      <c r="M21" s="29"/>
      <c r="N21" s="91"/>
      <c r="O21" s="29"/>
      <c r="P21" s="30">
        <v>1.5</v>
      </c>
      <c r="Q21" s="92">
        <f aca="true" t="shared" si="7" ref="Q21:Q28">+N21</f>
        <v>0</v>
      </c>
      <c r="R21" s="35">
        <f t="shared" si="5"/>
        <v>0</v>
      </c>
      <c r="T21" s="111"/>
      <c r="U21" s="107"/>
      <c r="V21" s="115" t="s">
        <v>592</v>
      </c>
      <c r="W21" s="116"/>
      <c r="X21" s="110"/>
    </row>
    <row r="22" spans="2:24" ht="15">
      <c r="B22" s="103"/>
      <c r="C22" s="140"/>
      <c r="D22" s="141"/>
      <c r="E22" s="142"/>
      <c r="F22" s="88"/>
      <c r="G22" s="97"/>
      <c r="H22" s="96"/>
      <c r="I22" s="54"/>
      <c r="J22" s="94"/>
      <c r="K22" s="28"/>
      <c r="L22" s="29"/>
      <c r="M22" s="29"/>
      <c r="N22" s="91"/>
      <c r="O22" s="29"/>
      <c r="P22" s="30">
        <v>1.5</v>
      </c>
      <c r="Q22" s="92">
        <f t="shared" si="7"/>
        <v>0</v>
      </c>
      <c r="R22" s="35">
        <f t="shared" si="5"/>
        <v>0</v>
      </c>
      <c r="T22" s="117">
        <v>7</v>
      </c>
      <c r="U22" s="107">
        <v>3</v>
      </c>
      <c r="V22" s="118" t="s">
        <v>598</v>
      </c>
      <c r="W22" s="119">
        <v>7680</v>
      </c>
      <c r="X22" s="110">
        <f t="shared" si="6"/>
        <v>23040</v>
      </c>
    </row>
    <row r="23" spans="2:24" ht="15">
      <c r="B23" s="103"/>
      <c r="C23" s="140"/>
      <c r="D23" s="141"/>
      <c r="E23" s="142"/>
      <c r="F23" s="88"/>
      <c r="G23" s="97"/>
      <c r="H23" s="96"/>
      <c r="I23" s="54"/>
      <c r="J23" s="60"/>
      <c r="K23" s="28"/>
      <c r="L23" s="29"/>
      <c r="M23" s="29"/>
      <c r="N23" s="91"/>
      <c r="O23" s="29"/>
      <c r="P23" s="30">
        <v>1.5</v>
      </c>
      <c r="Q23" s="92">
        <f t="shared" si="7"/>
        <v>0</v>
      </c>
      <c r="R23" s="35">
        <f t="shared" si="5"/>
        <v>0</v>
      </c>
      <c r="T23" s="117"/>
      <c r="U23" s="107"/>
      <c r="V23" s="118" t="s">
        <v>592</v>
      </c>
      <c r="W23" s="119"/>
      <c r="X23" s="110"/>
    </row>
    <row r="24" spans="2:24" ht="15">
      <c r="B24" s="103"/>
      <c r="C24" s="100"/>
      <c r="D24" s="101"/>
      <c r="E24" s="102"/>
      <c r="F24" s="88"/>
      <c r="G24" s="97"/>
      <c r="H24" s="96"/>
      <c r="I24" s="54"/>
      <c r="J24" s="60"/>
      <c r="K24" s="28"/>
      <c r="L24" s="29"/>
      <c r="M24" s="29"/>
      <c r="N24" s="91"/>
      <c r="O24" s="29"/>
      <c r="P24" s="30">
        <v>1.5</v>
      </c>
      <c r="Q24" s="92">
        <f t="shared" si="7"/>
        <v>0</v>
      </c>
      <c r="R24" s="35">
        <f t="shared" si="5"/>
        <v>0</v>
      </c>
      <c r="T24" s="117">
        <v>8</v>
      </c>
      <c r="U24" s="107">
        <v>10</v>
      </c>
      <c r="V24" s="118" t="s">
        <v>599</v>
      </c>
      <c r="W24" s="119">
        <v>2935</v>
      </c>
      <c r="X24" s="110">
        <f t="shared" si="6"/>
        <v>29350</v>
      </c>
    </row>
    <row r="25" spans="2:24" ht="15">
      <c r="B25" s="103"/>
      <c r="C25" s="140"/>
      <c r="D25" s="141"/>
      <c r="E25" s="142"/>
      <c r="F25" s="88"/>
      <c r="G25" s="97"/>
      <c r="H25" s="96"/>
      <c r="I25" s="54"/>
      <c r="J25" s="60"/>
      <c r="K25" s="28"/>
      <c r="L25" s="29"/>
      <c r="M25" s="29"/>
      <c r="N25" s="91"/>
      <c r="O25" s="29"/>
      <c r="P25" s="30">
        <v>1.5</v>
      </c>
      <c r="Q25" s="92">
        <f t="shared" si="7"/>
        <v>0</v>
      </c>
      <c r="R25" s="35">
        <f t="shared" si="5"/>
        <v>0</v>
      </c>
      <c r="T25" s="117"/>
      <c r="U25" s="107"/>
      <c r="V25" s="118" t="s">
        <v>600</v>
      </c>
      <c r="W25" s="119"/>
      <c r="X25" s="110"/>
    </row>
    <row r="26" spans="2:24" ht="15">
      <c r="B26" s="103"/>
      <c r="C26" s="140"/>
      <c r="D26" s="141"/>
      <c r="E26" s="142"/>
      <c r="F26" s="89"/>
      <c r="G26" s="98"/>
      <c r="H26" s="96"/>
      <c r="I26" s="54"/>
      <c r="J26" s="60"/>
      <c r="K26" s="28"/>
      <c r="L26" s="29"/>
      <c r="M26" s="29"/>
      <c r="N26" s="91"/>
      <c r="O26" s="122"/>
      <c r="P26" s="30">
        <v>1.5</v>
      </c>
      <c r="Q26" s="92">
        <f t="shared" si="7"/>
        <v>0</v>
      </c>
      <c r="R26" s="35">
        <f t="shared" si="5"/>
        <v>0</v>
      </c>
      <c r="T26" s="117">
        <v>9</v>
      </c>
      <c r="U26" s="107">
        <v>4</v>
      </c>
      <c r="V26" s="118" t="s">
        <v>601</v>
      </c>
      <c r="W26" s="120">
        <v>7200</v>
      </c>
      <c r="X26" s="110">
        <f t="shared" si="6"/>
        <v>28800</v>
      </c>
    </row>
    <row r="27" spans="2:18" ht="15">
      <c r="B27" s="103"/>
      <c r="C27" s="123"/>
      <c r="D27" s="86"/>
      <c r="E27" s="58"/>
      <c r="F27" s="89"/>
      <c r="G27" s="98"/>
      <c r="H27" s="96"/>
      <c r="I27" s="54"/>
      <c r="J27" s="60"/>
      <c r="K27" s="28"/>
      <c r="L27" s="29"/>
      <c r="M27" s="29"/>
      <c r="N27" s="91"/>
      <c r="O27" s="122"/>
      <c r="P27" s="30">
        <v>1.5</v>
      </c>
      <c r="Q27" s="92">
        <f t="shared" si="7"/>
        <v>0</v>
      </c>
      <c r="R27" s="92">
        <f>+Q27</f>
        <v>0</v>
      </c>
    </row>
    <row r="28" spans="2:18" ht="15">
      <c r="B28" s="93"/>
      <c r="C28" s="124"/>
      <c r="D28" s="86"/>
      <c r="E28" s="58"/>
      <c r="F28" s="88"/>
      <c r="G28" s="97"/>
      <c r="H28" s="96"/>
      <c r="I28" s="84"/>
      <c r="J28" s="94"/>
      <c r="K28" s="28"/>
      <c r="L28" s="29"/>
      <c r="M28" s="29"/>
      <c r="N28" s="29"/>
      <c r="O28" s="122"/>
      <c r="P28" s="30">
        <v>1.5</v>
      </c>
      <c r="Q28" s="31">
        <f t="shared" si="7"/>
        <v>0</v>
      </c>
      <c r="R28" s="35">
        <f t="shared" si="5"/>
        <v>0</v>
      </c>
    </row>
    <row r="29" spans="2:18" ht="15.75" thickBot="1">
      <c r="B29" s="93"/>
      <c r="C29" s="125"/>
      <c r="D29" s="38"/>
      <c r="E29" s="59"/>
      <c r="F29" s="126"/>
      <c r="G29" s="127"/>
      <c r="H29" s="128"/>
      <c r="I29" s="129"/>
      <c r="J29" s="130"/>
      <c r="K29" s="28"/>
      <c r="L29" s="29"/>
      <c r="M29" s="29"/>
      <c r="N29" s="29"/>
      <c r="O29" s="29"/>
      <c r="P29" s="32"/>
      <c r="Q29" s="33"/>
      <c r="R29" s="35">
        <f t="shared" si="5"/>
        <v>0</v>
      </c>
    </row>
    <row r="30" spans="2:10" ht="15">
      <c r="B30" s="39" t="s">
        <v>17</v>
      </c>
      <c r="C30" s="53"/>
      <c r="D30" s="37"/>
      <c r="E30" s="37"/>
      <c r="F30" s="45"/>
      <c r="G30" s="46" t="s">
        <v>3</v>
      </c>
      <c r="H30" s="40"/>
      <c r="I30" s="47"/>
      <c r="J30" s="44">
        <f>SUM(J11:J29)</f>
        <v>656370</v>
      </c>
    </row>
    <row r="31" spans="2:10" ht="15">
      <c r="B31" s="143"/>
      <c r="C31" s="144"/>
      <c r="D31" s="144"/>
      <c r="E31" s="144"/>
      <c r="F31" s="145"/>
      <c r="G31" s="41" t="s">
        <v>13</v>
      </c>
      <c r="H31" s="42"/>
      <c r="I31" s="43"/>
      <c r="J31" s="44">
        <f>J30*I31</f>
        <v>0</v>
      </c>
    </row>
    <row r="32" spans="2:10" ht="15">
      <c r="B32" s="143"/>
      <c r="C32" s="144"/>
      <c r="D32" s="144"/>
      <c r="E32" s="144"/>
      <c r="F32" s="145"/>
      <c r="G32" s="46" t="s">
        <v>4</v>
      </c>
      <c r="H32" s="40"/>
      <c r="I32" s="47"/>
      <c r="J32" s="44">
        <f>J30-J31</f>
        <v>656370</v>
      </c>
    </row>
    <row r="33" spans="2:10" ht="15">
      <c r="B33" s="143"/>
      <c r="C33" s="144"/>
      <c r="D33" s="144"/>
      <c r="E33" s="144"/>
      <c r="F33" s="145"/>
      <c r="G33" s="41">
        <v>0.19</v>
      </c>
      <c r="H33" s="42"/>
      <c r="I33" s="43">
        <v>0.19</v>
      </c>
      <c r="J33" s="44">
        <f>J32*I33</f>
        <v>124710.3</v>
      </c>
    </row>
    <row r="34" spans="2:10" ht="15.75" thickBot="1">
      <c r="B34" s="146"/>
      <c r="C34" s="147"/>
      <c r="D34" s="147"/>
      <c r="E34" s="147"/>
      <c r="F34" s="148"/>
      <c r="G34" s="48" t="s">
        <v>2</v>
      </c>
      <c r="H34" s="49"/>
      <c r="I34" s="50"/>
      <c r="J34" s="51">
        <f>J32+J33</f>
        <v>781080.3</v>
      </c>
    </row>
    <row r="38" ht="15">
      <c r="M38" s="8">
        <v>28</v>
      </c>
    </row>
    <row r="39" spans="13:19" ht="15">
      <c r="M39" s="8">
        <f>40052*(1-0.2)</f>
        <v>32041.600000000002</v>
      </c>
      <c r="N39" s="8">
        <f>+M39*M38/25</f>
        <v>35886.592000000004</v>
      </c>
      <c r="Q39" s="8" t="s">
        <v>583</v>
      </c>
      <c r="R39" s="8">
        <v>5</v>
      </c>
      <c r="S39" s="8">
        <f>+N39*R39</f>
        <v>179432.96000000002</v>
      </c>
    </row>
    <row r="40" spans="14:19" ht="15">
      <c r="N40" s="8">
        <v>17781</v>
      </c>
      <c r="Q40" s="8" t="s">
        <v>584</v>
      </c>
      <c r="R40" s="8">
        <v>2</v>
      </c>
      <c r="S40" s="8">
        <f>+N40*R40</f>
        <v>35562</v>
      </c>
    </row>
    <row r="41" spans="14:19" ht="15">
      <c r="N41" s="8">
        <v>40000</v>
      </c>
      <c r="R41" s="8">
        <v>2</v>
      </c>
      <c r="S41" s="8">
        <f>+N41*R41</f>
        <v>80000</v>
      </c>
    </row>
    <row r="42" spans="19:21" ht="15">
      <c r="S42" s="8">
        <f>+S39+S40+S41</f>
        <v>294994.96</v>
      </c>
      <c r="U42" s="8">
        <f>+S42*1.4</f>
        <v>412992.944</v>
      </c>
    </row>
    <row r="44" ht="15">
      <c r="S44" s="8">
        <v>380000</v>
      </c>
    </row>
  </sheetData>
  <sheetProtection formatCells="0"/>
  <mergeCells count="22">
    <mergeCell ref="B8:C8"/>
    <mergeCell ref="E5:J5"/>
    <mergeCell ref="F6:H6"/>
    <mergeCell ref="F7:H7"/>
    <mergeCell ref="F8:H8"/>
    <mergeCell ref="C18:E18"/>
    <mergeCell ref="C12:E12"/>
    <mergeCell ref="C13:E13"/>
    <mergeCell ref="C10:E10"/>
    <mergeCell ref="C11:E11"/>
    <mergeCell ref="C26:E26"/>
    <mergeCell ref="B31:F34"/>
    <mergeCell ref="C23:E23"/>
    <mergeCell ref="C25:E25"/>
    <mergeCell ref="C21:E21"/>
    <mergeCell ref="C22:E22"/>
    <mergeCell ref="C14:E14"/>
    <mergeCell ref="C15:E15"/>
    <mergeCell ref="C19:E19"/>
    <mergeCell ref="C20:E20"/>
    <mergeCell ref="C16:E16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582</v>
      </c>
      <c r="C107" t="s">
        <v>581</v>
      </c>
      <c r="D107" t="s">
        <v>563</v>
      </c>
      <c r="I107" t="s">
        <v>585</v>
      </c>
      <c r="L107" s="5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2015-02-20T17:46:56Z</cp:lastPrinted>
  <dcterms:created xsi:type="dcterms:W3CDTF">2013-07-12T05:01:37Z</dcterms:created>
  <dcterms:modified xsi:type="dcterms:W3CDTF">2015-03-04T21:57:39Z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