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'COTIZACION'!$B$1:$J$42</definedName>
    <definedName name="CLIENTES">#REF!</definedName>
    <definedName name="COTIZADO">'COTIZACION'!$K$10:$R$37</definedName>
    <definedName name="VENTAFINAL">'COTIZACION'!$R$11:$R$37</definedName>
    <definedName name="Z_E08BD4BD_63D8_41E6_9AED_1C81DE76C4C8_.wvu.PrintArea" localSheetId="0" hidden="1" comment="PRECIO OFERTADO A CLIENTE">'COTIZACION'!$B$1:$J$42</definedName>
  </definedNames>
  <calcPr fullCalcOnLoad="1"/>
</workbook>
</file>

<file path=xl/sharedStrings.xml><?xml version="1.0" encoding="utf-8"?>
<sst xmlns="http://schemas.openxmlformats.org/spreadsheetml/2006/main" count="61" uniqueCount="52">
  <si>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</si>
  <si>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</si>
  <si>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</si>
  <si>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</si>
  <si>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</si>
  <si>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</si>
  <si>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</si>
  <si>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</si>
  <si>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</si>
  <si>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</si>
  <si>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</si>
  <si>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</si>
  <si>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</si>
  <si>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</si>
  <si>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</si>
  <si>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</si>
  <si>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</si>
  <si>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</si>
  <si>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</si>
  <si>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</si>
  <si>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</si>
  <si>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</si>
  <si>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</si>
  <si>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</si>
  <si>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</si>
  <si>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</si>
  <si>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</si>
  <si>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</si>
  <si>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</si>
  <si>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>Industria de. Alimentos</t>
  </si>
  <si>
    <t>30 días</t>
  </si>
  <si>
    <t>Santiago</t>
  </si>
  <si>
    <t>JUNTAS CARDANICAS 40 mm</t>
  </si>
  <si>
    <t>ROTULAS ACERO TEFLONADAS HEMBRA M12 IZQ</t>
  </si>
  <si>
    <t>ROTULAS ACERO TEFLONADAS HEMBRA M12 DER</t>
  </si>
  <si>
    <t>ROTULAS ACERO TEFLONADAS HEMBRA M8 IZQ</t>
  </si>
  <si>
    <t>ROTULAS ACERO TEFLONADAS HEMBRA M8 DER</t>
  </si>
  <si>
    <t>Caupolican # 9401</t>
  </si>
  <si>
    <t>Quilicura</t>
  </si>
  <si>
    <t>Francisco Ponce</t>
  </si>
  <si>
    <t>ICB</t>
  </si>
  <si>
    <t>TECMAR</t>
  </si>
  <si>
    <t>u$</t>
  </si>
  <si>
    <t>Reptos.</t>
  </si>
  <si>
    <t>FLETE</t>
  </si>
  <si>
    <t>ENTREGA : 35 A 45 DIAS</t>
  </si>
  <si>
    <t>REPUESTOS MAQUINA TECMAR # 6</t>
  </si>
  <si>
    <t xml:space="preserve">VALIDEZ OFERTA </t>
  </si>
  <si>
    <t>30 DIAS</t>
  </si>
  <si>
    <t>SIN FIN 37X48X1640    301-06-13748/00</t>
  </si>
  <si>
    <t>SIN FIN 43X54X1610    301-06-14354/00</t>
  </si>
  <si>
    <t>EQUIPO  130092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</si>
</sst>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#,##0_ ;[Red]\-#,##0\ "/>
    <numFmt numFmtId="173" formatCode="[$USD]\ #,##0"/>
    <numFmt numFmtId="174" formatCode="[$USD]\ #,##0.00"/>
    <numFmt numFmtId="175" formatCode="&quot;$&quot;\ #,##0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7" borderId="1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165" fontId="5" fillId="0" borderId="13" xfId="4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 locked="0"/>
    </xf>
    <xf numFmtId="0" fontId="23" fillId="24" borderId="10" xfId="0" applyFont="1" applyFill="1" applyBorder="1" applyAlignment="1" applyProtection="1">
      <alignment/>
      <protection locked="0"/>
    </xf>
    <xf numFmtId="0" fontId="23" fillId="24" borderId="11" xfId="0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4" fillId="24" borderId="11" xfId="0" applyFont="1" applyFill="1" applyBorder="1" applyAlignment="1" applyProtection="1">
      <alignment/>
      <protection locked="0"/>
    </xf>
    <xf numFmtId="0" fontId="24" fillId="24" borderId="11" xfId="0" applyFont="1" applyFill="1" applyBorder="1" applyAlignment="1" applyProtection="1">
      <alignment horizontal="center"/>
      <protection locked="0"/>
    </xf>
    <xf numFmtId="166" fontId="24" fillId="24" borderId="12" xfId="0" applyNumberFormat="1" applyFont="1" applyFill="1" applyBorder="1" applyAlignment="1" applyProtection="1">
      <alignment horizontal="left"/>
      <protection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 horizontal="left"/>
      <protection locked="0"/>
    </xf>
    <xf numFmtId="0" fontId="24" fillId="24" borderId="0" xfId="0" applyFont="1" applyFill="1" applyBorder="1" applyAlignment="1" applyProtection="1">
      <alignment horizontal="left"/>
      <protection/>
    </xf>
    <xf numFmtId="166" fontId="24" fillId="0" borderId="0" xfId="0" applyNumberFormat="1" applyFont="1" applyFill="1" applyBorder="1" applyAlignment="1" applyProtection="1">
      <alignment/>
      <protection/>
    </xf>
    <xf numFmtId="0" fontId="24" fillId="24" borderId="15" xfId="45" applyFont="1" applyFill="1" applyBorder="1" applyAlignment="1" applyProtection="1">
      <alignment horizontal="left"/>
      <protection/>
    </xf>
    <xf numFmtId="166" fontId="24" fillId="24" borderId="15" xfId="0" applyNumberFormat="1" applyFont="1" applyFill="1" applyBorder="1" applyAlignment="1" applyProtection="1">
      <alignment horizontal="left"/>
      <protection/>
    </xf>
    <xf numFmtId="164" fontId="24" fillId="24" borderId="15" xfId="0" applyNumberFormat="1" applyFont="1" applyFill="1" applyBorder="1" applyAlignment="1" applyProtection="1">
      <alignment horizontal="left" vertical="center"/>
      <protection/>
    </xf>
    <xf numFmtId="0" fontId="23" fillId="24" borderId="25" xfId="0" applyFont="1" applyFill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0" fontId="24" fillId="24" borderId="24" xfId="0" applyFont="1" applyFill="1" applyBorder="1" applyAlignment="1" applyProtection="1">
      <alignment/>
      <protection locked="0"/>
    </xf>
    <xf numFmtId="164" fontId="24" fillId="24" borderId="26" xfId="0" applyNumberFormat="1" applyFont="1" applyFill="1" applyBorder="1" applyAlignment="1" applyProtection="1">
      <alignment horizontal="left" vertic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166" fontId="23" fillId="24" borderId="31" xfId="0" applyNumberFormat="1" applyFont="1" applyFill="1" applyBorder="1" applyAlignment="1" applyProtection="1">
      <alignment horizontal="center"/>
      <protection/>
    </xf>
    <xf numFmtId="0" fontId="24" fillId="24" borderId="10" xfId="0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/>
      <protection locked="0"/>
    </xf>
    <xf numFmtId="0" fontId="23" fillId="24" borderId="12" xfId="0" applyFont="1" applyFill="1" applyBorder="1" applyAlignment="1" applyProtection="1">
      <alignment/>
      <protection locked="0"/>
    </xf>
    <xf numFmtId="0" fontId="23" fillId="24" borderId="28" xfId="0" applyFont="1" applyFill="1" applyBorder="1" applyAlignment="1" applyProtection="1">
      <alignment horizontal="right" vertical="center"/>
      <protection locked="0"/>
    </xf>
    <xf numFmtId="0" fontId="23" fillId="24" borderId="11" xfId="0" applyFont="1" applyFill="1" applyBorder="1" applyAlignment="1" applyProtection="1">
      <alignment horizontal="right" vertical="center"/>
      <protection locked="0"/>
    </xf>
    <xf numFmtId="0" fontId="23" fillId="24" borderId="30" xfId="0" applyFont="1" applyFill="1" applyBorder="1" applyAlignment="1" applyProtection="1">
      <alignment horizontal="right"/>
      <protection locked="0"/>
    </xf>
    <xf numFmtId="0" fontId="23" fillId="24" borderId="14" xfId="0" applyFont="1" applyFill="1" applyBorder="1" applyAlignment="1" applyProtection="1">
      <alignment horizontal="right" vertical="center"/>
      <protection locked="0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3" fillId="24" borderId="0" xfId="0" applyFont="1" applyFill="1" applyBorder="1" applyAlignment="1" applyProtection="1">
      <alignment horizontal="left" vertical="center"/>
      <protection locked="0"/>
    </xf>
    <xf numFmtId="0" fontId="23" fillId="24" borderId="15" xfId="0" applyFont="1" applyFill="1" applyBorder="1" applyAlignment="1" applyProtection="1">
      <alignment horizontal="right"/>
      <protection locked="0"/>
    </xf>
    <xf numFmtId="9" fontId="23" fillId="24" borderId="32" xfId="0" applyNumberFormat="1" applyFont="1" applyFill="1" applyBorder="1" applyAlignment="1" applyProtection="1">
      <alignment horizontal="right" vertical="center"/>
      <protection locked="0"/>
    </xf>
    <xf numFmtId="9" fontId="23" fillId="24" borderId="0" xfId="0" applyNumberFormat="1" applyFont="1" applyFill="1" applyBorder="1" applyAlignment="1" applyProtection="1">
      <alignment horizontal="right" vertical="center"/>
      <protection locked="0"/>
    </xf>
    <xf numFmtId="9" fontId="23" fillId="24" borderId="19" xfId="0" applyNumberFormat="1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/>
      <protection locked="0"/>
    </xf>
    <xf numFmtId="0" fontId="23" fillId="24" borderId="32" xfId="0" applyFont="1" applyFill="1" applyBorder="1" applyAlignment="1" applyProtection="1">
      <alignment horizontal="right" vertical="center"/>
      <protection locked="0"/>
    </xf>
    <xf numFmtId="0" fontId="23" fillId="24" borderId="19" xfId="0" applyFont="1" applyFill="1" applyBorder="1" applyAlignment="1" applyProtection="1">
      <alignment horizontal="right"/>
      <protection locked="0"/>
    </xf>
    <xf numFmtId="0" fontId="23" fillId="24" borderId="26" xfId="0" applyFont="1" applyFill="1" applyBorder="1" applyAlignment="1" applyProtection="1">
      <alignment/>
      <protection locked="0"/>
    </xf>
    <xf numFmtId="0" fontId="23" fillId="24" borderId="33" xfId="0" applyFont="1" applyFill="1" applyBorder="1" applyAlignment="1" applyProtection="1">
      <alignment horizontal="right" vertical="center"/>
      <protection locked="0"/>
    </xf>
    <xf numFmtId="0" fontId="23" fillId="24" borderId="24" xfId="0" applyFont="1" applyFill="1" applyBorder="1" applyAlignment="1" applyProtection="1">
      <alignment horizontal="right" vertical="center"/>
      <protection locked="0"/>
    </xf>
    <xf numFmtId="0" fontId="23" fillId="24" borderId="34" xfId="0" applyFont="1" applyFill="1" applyBorder="1" applyAlignment="1" applyProtection="1">
      <alignment horizontal="right"/>
      <protection locked="0"/>
    </xf>
    <xf numFmtId="166" fontId="26" fillId="24" borderId="31" xfId="0" applyNumberFormat="1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26" fillId="24" borderId="15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6" fillId="24" borderId="24" xfId="0" applyFont="1" applyFill="1" applyBorder="1" applyAlignment="1" applyProtection="1">
      <alignment/>
      <protection locked="0"/>
    </xf>
    <xf numFmtId="0" fontId="26" fillId="24" borderId="26" xfId="0" applyFont="1" applyFill="1" applyBorder="1" applyAlignment="1" applyProtection="1">
      <alignment/>
      <protection locked="0"/>
    </xf>
    <xf numFmtId="166" fontId="26" fillId="24" borderId="35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Alignment="1" applyProtection="1">
      <alignment/>
      <protection locked="0"/>
    </xf>
    <xf numFmtId="174" fontId="23" fillId="24" borderId="31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3" fontId="23" fillId="24" borderId="36" xfId="0" applyNumberFormat="1" applyFont="1" applyFill="1" applyBorder="1" applyAlignment="1" applyProtection="1">
      <alignment/>
      <protection locked="0"/>
    </xf>
    <xf numFmtId="0" fontId="23" fillId="24" borderId="37" xfId="0" applyFont="1" applyFill="1" applyBorder="1" applyAlignment="1" applyProtection="1">
      <alignment/>
      <protection locked="0"/>
    </xf>
    <xf numFmtId="0" fontId="23" fillId="0" borderId="38" xfId="0" applyFont="1" applyBorder="1" applyAlignment="1" applyProtection="1">
      <alignment horizontal="center"/>
      <protection locked="0"/>
    </xf>
    <xf numFmtId="166" fontId="23" fillId="24" borderId="39" xfId="0" applyNumberFormat="1" applyFont="1" applyFill="1" applyBorder="1" applyAlignment="1" applyProtection="1">
      <alignment horizontal="center"/>
      <protection/>
    </xf>
    <xf numFmtId="0" fontId="26" fillId="24" borderId="37" xfId="0" applyFont="1" applyFill="1" applyBorder="1" applyAlignment="1" applyProtection="1">
      <alignment/>
      <protection locked="0"/>
    </xf>
    <xf numFmtId="3" fontId="23" fillId="24" borderId="40" xfId="0" applyNumberFormat="1" applyFont="1" applyFill="1" applyBorder="1" applyAlignment="1" applyProtection="1">
      <alignment horizontal="center"/>
      <protection/>
    </xf>
    <xf numFmtId="3" fontId="23" fillId="24" borderId="41" xfId="0" applyNumberFormat="1" applyFont="1" applyFill="1" applyBorder="1" applyAlignment="1" applyProtection="1">
      <alignment horizontal="center"/>
      <protection/>
    </xf>
    <xf numFmtId="166" fontId="23" fillId="24" borderId="42" xfId="0" applyNumberFormat="1" applyFont="1" applyFill="1" applyBorder="1" applyAlignment="1" applyProtection="1">
      <alignment horizontal="center"/>
      <protection locked="0"/>
    </xf>
    <xf numFmtId="166" fontId="23" fillId="24" borderId="0" xfId="0" applyNumberFormat="1" applyFont="1" applyFill="1" applyBorder="1" applyAlignment="1" applyProtection="1">
      <alignment horizontal="center"/>
      <protection locked="0"/>
    </xf>
    <xf numFmtId="0" fontId="23" fillId="0" borderId="43" xfId="0" applyFont="1" applyBorder="1" applyAlignment="1" applyProtection="1">
      <alignment horizontal="center"/>
      <protection locked="0"/>
    </xf>
    <xf numFmtId="166" fontId="26" fillId="24" borderId="0" xfId="0" applyNumberFormat="1" applyFont="1" applyFill="1" applyBorder="1" applyAlignment="1" applyProtection="1">
      <alignment horizontal="center"/>
      <protection locked="0"/>
    </xf>
    <xf numFmtId="166" fontId="26" fillId="24" borderId="44" xfId="0" applyNumberFormat="1" applyFont="1" applyFill="1" applyBorder="1" applyAlignment="1" applyProtection="1">
      <alignment horizontal="center"/>
      <protection locked="0"/>
    </xf>
    <xf numFmtId="1" fontId="23" fillId="24" borderId="40" xfId="0" applyNumberFormat="1" applyFont="1" applyFill="1" applyBorder="1" applyAlignment="1" applyProtection="1">
      <alignment horizontal="center"/>
      <protection locked="0"/>
    </xf>
    <xf numFmtId="1" fontId="23" fillId="24" borderId="41" xfId="0" applyNumberFormat="1" applyFont="1" applyFill="1" applyBorder="1" applyAlignment="1" applyProtection="1">
      <alignment horizontal="center"/>
      <protection locked="0"/>
    </xf>
    <xf numFmtId="1" fontId="23" fillId="24" borderId="39" xfId="0" applyNumberFormat="1" applyFont="1" applyFill="1" applyBorder="1" applyAlignment="1" applyProtection="1">
      <alignment horizontal="center"/>
      <protection locked="0"/>
    </xf>
    <xf numFmtId="1" fontId="23" fillId="24" borderId="31" xfId="0" applyNumberFormat="1" applyFont="1" applyFill="1" applyBorder="1" applyAlignment="1" applyProtection="1">
      <alignment horizontal="center"/>
      <protection locked="0"/>
    </xf>
    <xf numFmtId="1" fontId="26" fillId="24" borderId="31" xfId="0" applyNumberFormat="1" applyFont="1" applyFill="1" applyBorder="1" applyAlignment="1" applyProtection="1">
      <alignment horizontal="center"/>
      <protection locked="0"/>
    </xf>
    <xf numFmtId="0" fontId="26" fillId="24" borderId="31" xfId="0" applyFont="1" applyFill="1" applyBorder="1" applyAlignment="1" applyProtection="1">
      <alignment horizontal="center"/>
      <protection locked="0"/>
    </xf>
    <xf numFmtId="0" fontId="26" fillId="24" borderId="35" xfId="0" applyFont="1" applyFill="1" applyBorder="1" applyAlignment="1" applyProtection="1">
      <alignment horizontal="center"/>
      <protection locked="0"/>
    </xf>
    <xf numFmtId="175" fontId="23" fillId="24" borderId="27" xfId="0" applyNumberFormat="1" applyFont="1" applyFill="1" applyBorder="1" applyAlignment="1" applyProtection="1">
      <alignment horizontal="center"/>
      <protection/>
    </xf>
    <xf numFmtId="175" fontId="23" fillId="24" borderId="31" xfId="0" applyNumberFormat="1" applyFont="1" applyFill="1" applyBorder="1" applyAlignment="1" applyProtection="1">
      <alignment horizontal="center"/>
      <protection/>
    </xf>
    <xf numFmtId="175" fontId="23" fillId="24" borderId="35" xfId="0" applyNumberFormat="1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3" fillId="24" borderId="14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4" fillId="24" borderId="14" xfId="0" applyFont="1" applyFill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24" borderId="10" xfId="0" applyFont="1" applyFill="1" applyBorder="1" applyAlignment="1" applyProtection="1">
      <alignment horizontal="left"/>
      <protection locked="0"/>
    </xf>
    <xf numFmtId="0" fontId="23" fillId="24" borderId="0" xfId="0" applyFont="1" applyFill="1" applyBorder="1" applyAlignment="1" applyProtection="1">
      <alignment horizontal="left"/>
      <protection locked="0"/>
    </xf>
    <xf numFmtId="166" fontId="24" fillId="24" borderId="0" xfId="0" applyNumberFormat="1" applyFont="1" applyFill="1" applyBorder="1" applyAlignment="1" applyProtection="1">
      <alignment horizontal="left"/>
      <protection/>
    </xf>
    <xf numFmtId="166" fontId="24" fillId="24" borderId="15" xfId="0" applyNumberFormat="1" applyFont="1" applyFill="1" applyBorder="1" applyAlignment="1" applyProtection="1">
      <alignment horizontal="left"/>
      <protection/>
    </xf>
    <xf numFmtId="0" fontId="23" fillId="24" borderId="36" xfId="0" applyNumberFormat="1" applyFont="1" applyFill="1" applyBorder="1" applyAlignment="1" applyProtection="1">
      <alignment horizontal="center"/>
      <protection locked="0"/>
    </xf>
    <xf numFmtId="0" fontId="23" fillId="24" borderId="37" xfId="0" applyNumberFormat="1" applyFont="1" applyFill="1" applyBorder="1" applyAlignment="1" applyProtection="1">
      <alignment horizontal="center"/>
      <protection locked="0"/>
    </xf>
    <xf numFmtId="0" fontId="26" fillId="24" borderId="37" xfId="0" applyNumberFormat="1" applyFont="1" applyFill="1" applyBorder="1" applyAlignment="1" applyProtection="1">
      <alignment horizontal="center"/>
      <protection locked="0"/>
    </xf>
    <xf numFmtId="0" fontId="23" fillId="24" borderId="45" xfId="0" applyFont="1" applyFill="1" applyBorder="1" applyAlignment="1" applyProtection="1">
      <alignment horizontal="center"/>
      <protection locked="0"/>
    </xf>
    <xf numFmtId="0" fontId="23" fillId="24" borderId="46" xfId="0" applyFont="1" applyFill="1" applyBorder="1" applyAlignment="1" applyProtection="1">
      <alignment horizontal="center"/>
      <protection locked="0"/>
    </xf>
    <xf numFmtId="0" fontId="26" fillId="24" borderId="46" xfId="0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667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3</xdr:row>
      <xdr:rowOff>57150</xdr:rowOff>
    </xdr:from>
    <xdr:to>
      <xdr:col>17</xdr:col>
      <xdr:colOff>142875</xdr:colOff>
      <xdr:row>7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8839200" y="1171575"/>
          <a:ext cx="22669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Casa Rossier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Ubicación: Calle Concha y Toro 12 Loc. 12 Santiago Santiago, Teléfono: (2) 24126000.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X42"/>
  <sheetViews>
    <sheetView tabSelected="1" zoomScalePageLayoutView="0" workbookViewId="0" topLeftCell="A1">
      <selection activeCell="L1" sqref="L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2.8515625" style="8" customWidth="1"/>
    <col min="6" max="6" width="9.00390625" style="8" customWidth="1"/>
    <col min="7" max="7" width="9.57421875" style="8" customWidth="1"/>
    <col min="8" max="8" width="11.71093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10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36">
        <v>2279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40" t="s">
        <v>6</v>
      </c>
      <c r="C4" s="41"/>
      <c r="D4" s="42"/>
      <c r="E4" s="41" t="s">
        <v>11</v>
      </c>
      <c r="F4" s="43"/>
      <c r="G4" s="43"/>
      <c r="H4" s="44"/>
      <c r="I4" s="41" t="s">
        <v>9</v>
      </c>
      <c r="J4" s="45"/>
      <c r="K4" s="20"/>
    </row>
    <row r="5" spans="2:11" ht="15">
      <c r="B5" s="46"/>
      <c r="C5" s="47"/>
      <c r="D5" s="48"/>
      <c r="E5" s="131" t="s">
        <v>37</v>
      </c>
      <c r="F5" s="131"/>
      <c r="G5" s="131"/>
      <c r="H5" s="131"/>
      <c r="I5" s="131"/>
      <c r="J5" s="132"/>
      <c r="K5" s="20"/>
    </row>
    <row r="6" spans="2:14" ht="17.25" customHeight="1">
      <c r="B6" s="46" t="s">
        <v>26</v>
      </c>
      <c r="C6" s="47"/>
      <c r="D6" s="49" t="s">
        <v>40</v>
      </c>
      <c r="E6" s="47" t="s">
        <v>7</v>
      </c>
      <c r="F6" s="131" t="s">
        <v>38</v>
      </c>
      <c r="G6" s="131"/>
      <c r="H6" s="131"/>
      <c r="I6" s="50"/>
      <c r="J6" s="51"/>
      <c r="L6" s="94">
        <v>-0.2</v>
      </c>
      <c r="M6" s="39"/>
      <c r="N6" s="39"/>
    </row>
    <row r="7" spans="2:14" ht="15">
      <c r="B7" s="46" t="s">
        <v>24</v>
      </c>
      <c r="C7" s="47"/>
      <c r="D7" s="49" t="s">
        <v>29</v>
      </c>
      <c r="E7" s="47" t="s">
        <v>8</v>
      </c>
      <c r="F7" s="131" t="s">
        <v>31</v>
      </c>
      <c r="G7" s="131"/>
      <c r="H7" s="131"/>
      <c r="I7" s="47" t="s">
        <v>25</v>
      </c>
      <c r="J7" s="52" t="s">
        <v>39</v>
      </c>
      <c r="L7" s="37"/>
      <c r="M7" s="39"/>
      <c r="N7" s="39"/>
    </row>
    <row r="8" spans="2:12" ht="15.75" thickBot="1">
      <c r="B8" s="120" t="s">
        <v>27</v>
      </c>
      <c r="C8" s="130"/>
      <c r="D8" s="49" t="s">
        <v>30</v>
      </c>
      <c r="E8" s="47" t="s">
        <v>10</v>
      </c>
      <c r="F8" s="131" t="s">
        <v>28</v>
      </c>
      <c r="G8" s="131"/>
      <c r="H8" s="131"/>
      <c r="I8" s="47" t="s">
        <v>13</v>
      </c>
      <c r="J8" s="53">
        <f ca="1">TODAY()</f>
        <v>42034</v>
      </c>
      <c r="K8" s="20"/>
      <c r="L8" s="38" t="s">
        <v>41</v>
      </c>
    </row>
    <row r="9" spans="1:18" ht="16.5" thickBot="1" thickTop="1">
      <c r="A9" s="8">
        <v>5</v>
      </c>
      <c r="B9" s="54" t="s">
        <v>47</v>
      </c>
      <c r="C9" s="55"/>
      <c r="D9" s="56" t="s">
        <v>48</v>
      </c>
      <c r="E9" s="55"/>
      <c r="F9" s="56"/>
      <c r="G9" s="56"/>
      <c r="H9" s="56"/>
      <c r="I9" s="55"/>
      <c r="J9" s="57"/>
      <c r="K9" s="20"/>
      <c r="L9" s="38" t="s">
        <v>42</v>
      </c>
      <c r="P9" s="21"/>
      <c r="Q9" s="22" t="s">
        <v>20</v>
      </c>
      <c r="R9" s="23" t="s">
        <v>21</v>
      </c>
    </row>
    <row r="10" spans="2:18" ht="15.75" thickBot="1">
      <c r="B10" s="58" t="s">
        <v>1</v>
      </c>
      <c r="C10" s="126" t="s">
        <v>23</v>
      </c>
      <c r="D10" s="127"/>
      <c r="E10" s="128"/>
      <c r="F10" s="59" t="s">
        <v>0</v>
      </c>
      <c r="G10" s="60" t="s">
        <v>22</v>
      </c>
      <c r="H10" s="97" t="s">
        <v>14</v>
      </c>
      <c r="I10" s="61" t="s">
        <v>12</v>
      </c>
      <c r="J10" s="104" t="s">
        <v>2</v>
      </c>
      <c r="K10" s="24" t="s">
        <v>17</v>
      </c>
      <c r="L10" s="25" t="s">
        <v>43</v>
      </c>
      <c r="M10" s="25" t="s">
        <v>44</v>
      </c>
      <c r="N10" s="25"/>
      <c r="O10" s="25"/>
      <c r="P10" s="26" t="s">
        <v>15</v>
      </c>
      <c r="Q10" s="25" t="s">
        <v>18</v>
      </c>
      <c r="R10" s="27" t="s">
        <v>19</v>
      </c>
    </row>
    <row r="11" spans="2:24" ht="15">
      <c r="B11" s="133">
        <v>1</v>
      </c>
      <c r="C11" s="129" t="s">
        <v>49</v>
      </c>
      <c r="D11" s="127"/>
      <c r="E11" s="128"/>
      <c r="F11" s="136">
        <v>1</v>
      </c>
      <c r="G11" s="95" t="s">
        <v>22</v>
      </c>
      <c r="H11" s="100">
        <f>+R11</f>
        <v>2795500</v>
      </c>
      <c r="I11" s="102"/>
      <c r="J11" s="107">
        <f>F11*H11*(1-I11/100)</f>
        <v>2795500</v>
      </c>
      <c r="K11" s="28">
        <v>1</v>
      </c>
      <c r="L11" s="91">
        <f>3700*650</f>
        <v>2405000</v>
      </c>
      <c r="M11" s="29">
        <v>150000</v>
      </c>
      <c r="N11" s="29"/>
      <c r="O11" s="29"/>
      <c r="P11" s="30">
        <v>1.1</v>
      </c>
      <c r="Q11" s="93">
        <f>L11</f>
        <v>2405000</v>
      </c>
      <c r="R11" s="35">
        <f>Q11*P11+M11</f>
        <v>2795500</v>
      </c>
      <c r="T11" s="8">
        <v>6</v>
      </c>
      <c r="U11" s="8">
        <v>8</v>
      </c>
      <c r="V11" s="8">
        <v>10</v>
      </c>
      <c r="W11" s="8">
        <v>12</v>
      </c>
      <c r="X11" s="8">
        <v>14</v>
      </c>
    </row>
    <row r="12" spans="2:24" ht="15">
      <c r="B12" s="134">
        <v>2</v>
      </c>
      <c r="C12" s="120" t="s">
        <v>50</v>
      </c>
      <c r="D12" s="121"/>
      <c r="E12" s="122"/>
      <c r="F12" s="137">
        <v>1</v>
      </c>
      <c r="G12" s="96" t="s">
        <v>22</v>
      </c>
      <c r="H12" s="101">
        <f>+R12</f>
        <v>3153000.0000000005</v>
      </c>
      <c r="I12" s="103"/>
      <c r="J12" s="108">
        <f>F12*H12*(1-I12/100)</f>
        <v>3153000.0000000005</v>
      </c>
      <c r="K12" s="28">
        <v>2</v>
      </c>
      <c r="L12" s="29">
        <f>4200*650</f>
        <v>2730000</v>
      </c>
      <c r="M12" s="29">
        <v>150000</v>
      </c>
      <c r="N12" s="29"/>
      <c r="O12" s="29"/>
      <c r="P12" s="30">
        <v>1.1</v>
      </c>
      <c r="Q12" s="93">
        <f>L12</f>
        <v>2730000</v>
      </c>
      <c r="R12" s="35">
        <f>Q12*P12+M12</f>
        <v>3153000.0000000005</v>
      </c>
      <c r="S12" s="8">
        <v>2699</v>
      </c>
      <c r="T12" s="8">
        <v>3034</v>
      </c>
      <c r="U12" s="8">
        <v>3274</v>
      </c>
      <c r="V12" s="8">
        <v>3488</v>
      </c>
      <c r="W12" s="8">
        <v>3608</v>
      </c>
      <c r="X12" s="8">
        <v>4290</v>
      </c>
    </row>
    <row r="13" spans="2:18" ht="15">
      <c r="B13" s="134"/>
      <c r="C13" s="139"/>
      <c r="D13" s="140"/>
      <c r="E13" s="141"/>
      <c r="F13" s="137"/>
      <c r="G13" s="96"/>
      <c r="H13" s="101"/>
      <c r="I13" s="103"/>
      <c r="J13" s="108">
        <f>F13*H13*(1-I13/100)</f>
        <v>0</v>
      </c>
      <c r="K13" s="28">
        <v>3</v>
      </c>
      <c r="L13" s="29"/>
      <c r="M13" s="29"/>
      <c r="N13" s="29"/>
      <c r="O13" s="29"/>
      <c r="P13" s="30">
        <v>1.2</v>
      </c>
      <c r="Q13" s="93">
        <f>L13</f>
        <v>0</v>
      </c>
      <c r="R13" s="35">
        <f>Q13*P13</f>
        <v>0</v>
      </c>
    </row>
    <row r="14" spans="2:18" ht="15">
      <c r="B14" s="134"/>
      <c r="C14" s="120"/>
      <c r="D14" s="121"/>
      <c r="E14" s="122"/>
      <c r="F14" s="137"/>
      <c r="G14" s="96"/>
      <c r="H14" s="101"/>
      <c r="I14" s="103"/>
      <c r="J14" s="108">
        <f>F14*H14*(1-I14/100)</f>
        <v>0</v>
      </c>
      <c r="K14" s="28">
        <v>4</v>
      </c>
      <c r="L14" s="29"/>
      <c r="M14" s="29"/>
      <c r="N14" s="29"/>
      <c r="O14" s="29"/>
      <c r="P14" s="30">
        <v>1.2</v>
      </c>
      <c r="Q14" s="93">
        <f>L14</f>
        <v>0</v>
      </c>
      <c r="R14" s="35">
        <f>Q14*P14</f>
        <v>0</v>
      </c>
    </row>
    <row r="15" spans="2:18" ht="15">
      <c r="B15" s="134"/>
      <c r="C15" s="120"/>
      <c r="D15" s="121"/>
      <c r="E15" s="122"/>
      <c r="F15" s="137"/>
      <c r="G15" s="96"/>
      <c r="H15" s="98"/>
      <c r="I15" s="103"/>
      <c r="J15" s="109"/>
      <c r="K15" s="28">
        <v>5</v>
      </c>
      <c r="L15" s="29"/>
      <c r="M15" s="29"/>
      <c r="N15" s="29"/>
      <c r="O15" s="29"/>
      <c r="P15" s="30">
        <v>1.6</v>
      </c>
      <c r="Q15" s="31">
        <f>+L15</f>
        <v>0</v>
      </c>
      <c r="R15" s="35">
        <f aca="true" t="shared" si="0" ref="R15:R37">Q15*P15</f>
        <v>0</v>
      </c>
    </row>
    <row r="16" spans="2:18" ht="15">
      <c r="B16" s="134"/>
      <c r="C16" s="123" t="s">
        <v>46</v>
      </c>
      <c r="D16" s="124"/>
      <c r="E16" s="125"/>
      <c r="F16" s="137"/>
      <c r="G16" s="96"/>
      <c r="H16" s="62"/>
      <c r="I16" s="103"/>
      <c r="J16" s="110"/>
      <c r="K16" s="28">
        <v>6</v>
      </c>
      <c r="L16" s="29"/>
      <c r="M16" s="29"/>
      <c r="N16" s="29"/>
      <c r="O16" s="29"/>
      <c r="P16" s="30">
        <v>1.6</v>
      </c>
      <c r="Q16" s="31">
        <f>+M16</f>
        <v>0</v>
      </c>
      <c r="R16" s="35">
        <f t="shared" si="0"/>
        <v>0</v>
      </c>
    </row>
    <row r="17" spans="2:18" ht="15">
      <c r="B17" s="134"/>
      <c r="C17" s="123" t="s">
        <v>51</v>
      </c>
      <c r="D17" s="124"/>
      <c r="E17" s="125"/>
      <c r="F17" s="137"/>
      <c r="G17" s="96"/>
      <c r="H17" s="62"/>
      <c r="I17" s="103"/>
      <c r="J17" s="110"/>
      <c r="K17" s="28">
        <v>7</v>
      </c>
      <c r="L17" s="29"/>
      <c r="M17" s="29"/>
      <c r="N17" s="29"/>
      <c r="O17" s="29"/>
      <c r="P17" s="30">
        <v>1.6</v>
      </c>
      <c r="Q17" s="31">
        <f>+M17</f>
        <v>0</v>
      </c>
      <c r="R17" s="35">
        <f t="shared" si="0"/>
        <v>0</v>
      </c>
    </row>
    <row r="18" spans="2:18" ht="15">
      <c r="B18" s="134"/>
      <c r="C18" s="120"/>
      <c r="D18" s="121"/>
      <c r="E18" s="122"/>
      <c r="F18" s="137"/>
      <c r="G18" s="96"/>
      <c r="H18" s="62"/>
      <c r="I18" s="103"/>
      <c r="J18" s="110"/>
      <c r="K18" s="28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0"/>
        <v>0</v>
      </c>
    </row>
    <row r="19" spans="2:18" ht="15">
      <c r="B19" s="134"/>
      <c r="C19" s="120"/>
      <c r="D19" s="121"/>
      <c r="E19" s="122"/>
      <c r="F19" s="137"/>
      <c r="G19" s="96"/>
      <c r="H19" s="62"/>
      <c r="I19" s="103"/>
      <c r="J19" s="110"/>
      <c r="K19" s="28">
        <v>9</v>
      </c>
      <c r="L19" s="29"/>
      <c r="M19" s="29"/>
      <c r="N19" s="29"/>
      <c r="O19" s="29"/>
      <c r="P19" s="30">
        <v>1.6</v>
      </c>
      <c r="Q19" s="31">
        <f>+M19</f>
        <v>0</v>
      </c>
      <c r="R19" s="35">
        <f t="shared" si="0"/>
        <v>0</v>
      </c>
    </row>
    <row r="20" spans="2:18" ht="15">
      <c r="B20" s="134"/>
      <c r="C20" s="120"/>
      <c r="D20" s="121"/>
      <c r="E20" s="122"/>
      <c r="F20" s="137"/>
      <c r="G20" s="96"/>
      <c r="H20" s="62"/>
      <c r="I20" s="103"/>
      <c r="J20" s="110"/>
      <c r="K20" s="28">
        <v>10</v>
      </c>
      <c r="L20" s="29"/>
      <c r="M20" s="29"/>
      <c r="N20" s="29"/>
      <c r="O20" s="29"/>
      <c r="P20" s="30">
        <v>1.6</v>
      </c>
      <c r="Q20" s="31">
        <f>+L20</f>
        <v>0</v>
      </c>
      <c r="R20" s="35">
        <f t="shared" si="0"/>
        <v>0</v>
      </c>
    </row>
    <row r="21" spans="2:18" ht="15">
      <c r="B21" s="134"/>
      <c r="C21" s="120"/>
      <c r="D21" s="121"/>
      <c r="E21" s="122"/>
      <c r="F21" s="137"/>
      <c r="G21" s="96"/>
      <c r="H21" s="62"/>
      <c r="I21" s="103"/>
      <c r="J21" s="110"/>
      <c r="K21" s="28">
        <v>11</v>
      </c>
      <c r="L21" s="29"/>
      <c r="M21" s="29"/>
      <c r="N21" s="29"/>
      <c r="O21" s="29"/>
      <c r="P21" s="30">
        <v>1.6</v>
      </c>
      <c r="Q21" s="31">
        <f>+L21</f>
        <v>0</v>
      </c>
      <c r="R21" s="35">
        <f t="shared" si="0"/>
        <v>0</v>
      </c>
    </row>
    <row r="22" spans="2:18" ht="15">
      <c r="B22" s="134"/>
      <c r="C22" s="120"/>
      <c r="D22" s="121"/>
      <c r="E22" s="122"/>
      <c r="F22" s="137"/>
      <c r="G22" s="96"/>
      <c r="H22" s="62"/>
      <c r="I22" s="103"/>
      <c r="J22" s="110"/>
      <c r="K22" s="28">
        <v>12</v>
      </c>
      <c r="L22" s="29"/>
      <c r="M22" s="29"/>
      <c r="N22" s="29"/>
      <c r="O22" s="29"/>
      <c r="P22" s="30">
        <v>1.6</v>
      </c>
      <c r="Q22" s="31">
        <f>+L22</f>
        <v>0</v>
      </c>
      <c r="R22" s="35">
        <f t="shared" si="0"/>
        <v>0</v>
      </c>
    </row>
    <row r="23" spans="2:18" ht="15">
      <c r="B23" s="134"/>
      <c r="C23" s="120"/>
      <c r="D23" s="121"/>
      <c r="E23" s="122"/>
      <c r="F23" s="137"/>
      <c r="G23" s="96"/>
      <c r="H23" s="62"/>
      <c r="I23" s="103"/>
      <c r="J23" s="110"/>
      <c r="K23" s="28">
        <v>13</v>
      </c>
      <c r="L23" s="29"/>
      <c r="M23" s="29"/>
      <c r="N23" s="29"/>
      <c r="O23" s="29"/>
      <c r="P23" s="30">
        <v>1.5</v>
      </c>
      <c r="Q23" s="31">
        <f>+L23</f>
        <v>0</v>
      </c>
      <c r="R23" s="35">
        <f t="shared" si="0"/>
        <v>0</v>
      </c>
    </row>
    <row r="24" spans="2:18" ht="15">
      <c r="B24" s="134"/>
      <c r="C24" s="120"/>
      <c r="D24" s="121"/>
      <c r="E24" s="122"/>
      <c r="F24" s="137"/>
      <c r="G24" s="96"/>
      <c r="H24" s="62"/>
      <c r="I24" s="103"/>
      <c r="J24" s="110"/>
      <c r="K24" s="28">
        <v>14</v>
      </c>
      <c r="L24" s="29"/>
      <c r="M24" s="29"/>
      <c r="N24" s="29"/>
      <c r="O24" s="29"/>
      <c r="P24" s="30">
        <v>1.6</v>
      </c>
      <c r="Q24" s="31">
        <f>+L24</f>
        <v>0</v>
      </c>
      <c r="R24" s="35">
        <f t="shared" si="0"/>
        <v>0</v>
      </c>
    </row>
    <row r="25" spans="2:18" ht="15">
      <c r="B25" s="135">
        <v>15</v>
      </c>
      <c r="C25" s="117"/>
      <c r="D25" s="118"/>
      <c r="E25" s="119"/>
      <c r="F25" s="138">
        <v>6</v>
      </c>
      <c r="G25" s="99" t="s">
        <v>22</v>
      </c>
      <c r="H25" s="83"/>
      <c r="I25" s="105">
        <v>10</v>
      </c>
      <c r="J25" s="111">
        <f aca="true" t="shared" si="1" ref="J25:J30">F25*H25*(1-I25/100)</f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135">
        <v>16</v>
      </c>
      <c r="C26" s="117" t="s">
        <v>32</v>
      </c>
      <c r="D26" s="118"/>
      <c r="E26" s="119"/>
      <c r="F26" s="138">
        <v>6</v>
      </c>
      <c r="G26" s="99" t="s">
        <v>22</v>
      </c>
      <c r="H26" s="83"/>
      <c r="I26" s="105">
        <v>11</v>
      </c>
      <c r="J26" s="111">
        <f t="shared" si="1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135">
        <v>11</v>
      </c>
      <c r="C27" s="117" t="s">
        <v>33</v>
      </c>
      <c r="D27" s="118"/>
      <c r="E27" s="119"/>
      <c r="F27" s="138">
        <v>12</v>
      </c>
      <c r="G27" s="99" t="s">
        <v>22</v>
      </c>
      <c r="H27" s="83"/>
      <c r="I27" s="105">
        <v>9</v>
      </c>
      <c r="J27" s="111">
        <f t="shared" si="1"/>
        <v>0</v>
      </c>
      <c r="K27" s="28">
        <v>14</v>
      </c>
      <c r="L27" s="29"/>
      <c r="M27" s="29"/>
      <c r="N27" s="29"/>
      <c r="O27" s="29"/>
      <c r="P27" s="30">
        <v>1.6</v>
      </c>
      <c r="Q27" s="31"/>
      <c r="R27" s="35">
        <f t="shared" si="0"/>
        <v>0</v>
      </c>
    </row>
    <row r="28" spans="2:18" ht="15">
      <c r="B28" s="135">
        <v>12</v>
      </c>
      <c r="C28" s="117" t="s">
        <v>34</v>
      </c>
      <c r="D28" s="118"/>
      <c r="E28" s="119"/>
      <c r="F28" s="138">
        <v>12</v>
      </c>
      <c r="G28" s="99" t="s">
        <v>22</v>
      </c>
      <c r="H28" s="83"/>
      <c r="I28" s="105">
        <v>10</v>
      </c>
      <c r="J28" s="111">
        <f t="shared" si="1"/>
        <v>0</v>
      </c>
      <c r="K28" s="28">
        <v>15</v>
      </c>
      <c r="L28" s="29"/>
      <c r="M28" s="29"/>
      <c r="N28" s="29"/>
      <c r="O28" s="29"/>
      <c r="P28" s="30">
        <v>1.6</v>
      </c>
      <c r="Q28" s="31"/>
      <c r="R28" s="35">
        <f t="shared" si="0"/>
        <v>0</v>
      </c>
    </row>
    <row r="29" spans="2:18" ht="15">
      <c r="B29" s="135">
        <v>13</v>
      </c>
      <c r="C29" s="117" t="s">
        <v>35</v>
      </c>
      <c r="D29" s="118"/>
      <c r="E29" s="119"/>
      <c r="F29" s="138">
        <v>12</v>
      </c>
      <c r="G29" s="99" t="s">
        <v>22</v>
      </c>
      <c r="H29" s="83"/>
      <c r="I29" s="105">
        <v>11</v>
      </c>
      <c r="J29" s="111">
        <f t="shared" si="1"/>
        <v>0</v>
      </c>
      <c r="K29" s="28">
        <v>16</v>
      </c>
      <c r="L29" s="29"/>
      <c r="M29" s="29"/>
      <c r="N29" s="29"/>
      <c r="O29" s="29"/>
      <c r="P29" s="30">
        <v>1.6</v>
      </c>
      <c r="Q29" s="31"/>
      <c r="R29" s="35">
        <f t="shared" si="0"/>
        <v>0</v>
      </c>
    </row>
    <row r="30" spans="2:18" ht="15">
      <c r="B30" s="135">
        <v>14</v>
      </c>
      <c r="C30" s="117" t="s">
        <v>36</v>
      </c>
      <c r="D30" s="118"/>
      <c r="E30" s="119"/>
      <c r="F30" s="138">
        <v>12</v>
      </c>
      <c r="G30" s="99" t="s">
        <v>22</v>
      </c>
      <c r="H30" s="83"/>
      <c r="I30" s="105">
        <v>12</v>
      </c>
      <c r="J30" s="111">
        <f t="shared" si="1"/>
        <v>0</v>
      </c>
      <c r="K30" s="28">
        <v>17</v>
      </c>
      <c r="L30" s="29"/>
      <c r="M30" s="29"/>
      <c r="N30" s="29"/>
      <c r="O30" s="29"/>
      <c r="P30" s="30">
        <v>1.6</v>
      </c>
      <c r="Q30" s="31"/>
      <c r="R30" s="35">
        <f t="shared" si="0"/>
        <v>0</v>
      </c>
    </row>
    <row r="31" spans="2:18" ht="15">
      <c r="B31" s="135">
        <v>15</v>
      </c>
      <c r="C31" s="117"/>
      <c r="D31" s="118"/>
      <c r="E31" s="119"/>
      <c r="F31" s="138"/>
      <c r="G31" s="99"/>
      <c r="H31" s="83">
        <f aca="true" t="shared" si="2" ref="H31:H36">VLOOKUP(B31,COTIZADO,8,FALSE)</f>
        <v>0</v>
      </c>
      <c r="I31" s="105">
        <v>0</v>
      </c>
      <c r="J31" s="112"/>
      <c r="K31" s="28">
        <v>18</v>
      </c>
      <c r="L31" s="29"/>
      <c r="M31" s="29"/>
      <c r="N31" s="29"/>
      <c r="O31" s="29"/>
      <c r="P31" s="30">
        <v>1.5</v>
      </c>
      <c r="Q31" s="31"/>
      <c r="R31" s="35">
        <f t="shared" si="0"/>
        <v>0</v>
      </c>
    </row>
    <row r="32" spans="2:18" ht="15">
      <c r="B32" s="135">
        <v>16</v>
      </c>
      <c r="C32" s="117"/>
      <c r="D32" s="118"/>
      <c r="E32" s="119"/>
      <c r="F32" s="138"/>
      <c r="G32" s="99"/>
      <c r="H32" s="83">
        <f t="shared" si="2"/>
        <v>0</v>
      </c>
      <c r="I32" s="105">
        <v>0</v>
      </c>
      <c r="J32" s="112"/>
      <c r="K32" s="28">
        <v>19</v>
      </c>
      <c r="L32" s="29"/>
      <c r="M32" s="29"/>
      <c r="N32" s="29"/>
      <c r="O32" s="29"/>
      <c r="P32" s="30">
        <v>1.5</v>
      </c>
      <c r="Q32" s="31"/>
      <c r="R32" s="35">
        <f t="shared" si="0"/>
        <v>0</v>
      </c>
    </row>
    <row r="33" spans="2:18" ht="15">
      <c r="B33" s="135">
        <v>17</v>
      </c>
      <c r="C33" s="117"/>
      <c r="D33" s="118"/>
      <c r="E33" s="119"/>
      <c r="F33" s="138"/>
      <c r="G33" s="99"/>
      <c r="H33" s="83">
        <f t="shared" si="2"/>
        <v>0</v>
      </c>
      <c r="I33" s="105">
        <v>0</v>
      </c>
      <c r="J33" s="112"/>
      <c r="K33" s="28">
        <v>20</v>
      </c>
      <c r="L33" s="29"/>
      <c r="M33" s="29"/>
      <c r="N33" s="29"/>
      <c r="O33" s="29"/>
      <c r="P33" s="30">
        <v>1.5</v>
      </c>
      <c r="Q33" s="31"/>
      <c r="R33" s="35">
        <f t="shared" si="0"/>
        <v>0</v>
      </c>
    </row>
    <row r="34" spans="2:18" ht="15">
      <c r="B34" s="135">
        <v>18</v>
      </c>
      <c r="C34" s="84"/>
      <c r="D34" s="85"/>
      <c r="E34" s="86"/>
      <c r="F34" s="138"/>
      <c r="G34" s="99"/>
      <c r="H34" s="83">
        <f t="shared" si="2"/>
        <v>0</v>
      </c>
      <c r="I34" s="105">
        <v>0</v>
      </c>
      <c r="J34" s="112"/>
      <c r="K34" s="28">
        <v>21</v>
      </c>
      <c r="L34" s="29"/>
      <c r="M34" s="29"/>
      <c r="N34" s="29"/>
      <c r="O34" s="29"/>
      <c r="P34" s="30">
        <v>1.5</v>
      </c>
      <c r="Q34" s="31"/>
      <c r="R34" s="35">
        <f t="shared" si="0"/>
        <v>0</v>
      </c>
    </row>
    <row r="35" spans="2:18" ht="15">
      <c r="B35" s="135">
        <v>19</v>
      </c>
      <c r="C35" s="84"/>
      <c r="D35" s="85"/>
      <c r="E35" s="86"/>
      <c r="F35" s="138"/>
      <c r="G35" s="99"/>
      <c r="H35" s="83">
        <f t="shared" si="2"/>
        <v>0</v>
      </c>
      <c r="I35" s="105">
        <v>0</v>
      </c>
      <c r="J35" s="112"/>
      <c r="K35" s="28">
        <v>22</v>
      </c>
      <c r="L35" s="29"/>
      <c r="M35" s="29"/>
      <c r="N35" s="29"/>
      <c r="O35" s="29"/>
      <c r="P35" s="30">
        <v>1.5</v>
      </c>
      <c r="Q35" s="31"/>
      <c r="R35" s="35">
        <f t="shared" si="0"/>
        <v>0</v>
      </c>
    </row>
    <row r="36" spans="2:18" ht="15">
      <c r="B36" s="135">
        <v>20</v>
      </c>
      <c r="C36" s="84"/>
      <c r="D36" s="85"/>
      <c r="E36" s="86"/>
      <c r="F36" s="138"/>
      <c r="G36" s="99"/>
      <c r="H36" s="83">
        <f t="shared" si="2"/>
        <v>0</v>
      </c>
      <c r="I36" s="105">
        <v>0</v>
      </c>
      <c r="J36" s="112"/>
      <c r="K36" s="28">
        <v>23</v>
      </c>
      <c r="L36" s="29"/>
      <c r="M36" s="29"/>
      <c r="N36" s="29"/>
      <c r="O36" s="29"/>
      <c r="P36" s="30">
        <v>1.5</v>
      </c>
      <c r="Q36" s="31"/>
      <c r="R36" s="35">
        <f t="shared" si="0"/>
        <v>0</v>
      </c>
    </row>
    <row r="37" spans="2:18" ht="15.75" thickBot="1">
      <c r="B37" s="135"/>
      <c r="C37" s="87"/>
      <c r="D37" s="88"/>
      <c r="E37" s="89"/>
      <c r="F37" s="138"/>
      <c r="G37" s="99"/>
      <c r="H37" s="90"/>
      <c r="I37" s="106">
        <v>0</v>
      </c>
      <c r="J37" s="113"/>
      <c r="K37" s="28">
        <v>24</v>
      </c>
      <c r="L37" s="29"/>
      <c r="M37" s="29"/>
      <c r="N37" s="29"/>
      <c r="O37" s="29"/>
      <c r="P37" s="32">
        <v>1.5</v>
      </c>
      <c r="Q37" s="33"/>
      <c r="R37" s="35">
        <f t="shared" si="0"/>
        <v>0</v>
      </c>
    </row>
    <row r="38" spans="2:10" ht="15">
      <c r="B38" s="63" t="s">
        <v>16</v>
      </c>
      <c r="C38" s="64"/>
      <c r="D38" s="47"/>
      <c r="E38" s="47"/>
      <c r="F38" s="65"/>
      <c r="G38" s="66" t="s">
        <v>3</v>
      </c>
      <c r="H38" s="67"/>
      <c r="I38" s="68"/>
      <c r="J38" s="114">
        <f>SUM(J11:J37)</f>
        <v>5948500</v>
      </c>
    </row>
    <row r="39" spans="2:10" ht="15">
      <c r="B39" s="69"/>
      <c r="C39" s="70"/>
      <c r="D39" s="71" t="s">
        <v>45</v>
      </c>
      <c r="E39" s="47"/>
      <c r="F39" s="72"/>
      <c r="G39" s="73"/>
      <c r="H39" s="74"/>
      <c r="I39" s="75"/>
      <c r="J39" s="92"/>
    </row>
    <row r="40" spans="2:10" ht="15">
      <c r="B40" s="46"/>
      <c r="C40" s="47"/>
      <c r="D40" s="47"/>
      <c r="E40" s="47"/>
      <c r="F40" s="76"/>
      <c r="G40" s="77" t="s">
        <v>4</v>
      </c>
      <c r="H40" s="70"/>
      <c r="I40" s="78"/>
      <c r="J40" s="115">
        <f>J38-J39</f>
        <v>5948500</v>
      </c>
    </row>
    <row r="41" spans="2:10" ht="15">
      <c r="B41" s="46"/>
      <c r="C41" s="47"/>
      <c r="D41" s="47"/>
      <c r="E41" s="47"/>
      <c r="F41" s="72"/>
      <c r="G41" s="73">
        <v>0.19</v>
      </c>
      <c r="H41" s="74"/>
      <c r="I41" s="75">
        <v>0.19</v>
      </c>
      <c r="J41" s="115">
        <f>J40*I41</f>
        <v>1130215</v>
      </c>
    </row>
    <row r="42" spans="2:10" ht="15.75" thickBot="1">
      <c r="B42" s="54"/>
      <c r="C42" s="55"/>
      <c r="D42" s="55"/>
      <c r="E42" s="55"/>
      <c r="F42" s="79"/>
      <c r="G42" s="80" t="s">
        <v>2</v>
      </c>
      <c r="H42" s="81"/>
      <c r="I42" s="82"/>
      <c r="J42" s="116">
        <f>J40+J41</f>
        <v>7078715</v>
      </c>
    </row>
  </sheetData>
  <sheetProtection formatCells="0"/>
  <mergeCells count="28">
    <mergeCell ref="C10:E10"/>
    <mergeCell ref="C11:E11"/>
    <mergeCell ref="B8:C8"/>
    <mergeCell ref="E5:J5"/>
    <mergeCell ref="F6:H6"/>
    <mergeCell ref="F7:H7"/>
    <mergeCell ref="F8:H8"/>
    <mergeCell ref="C16:E16"/>
    <mergeCell ref="C20:E20"/>
    <mergeCell ref="C22:E22"/>
    <mergeCell ref="C19:E19"/>
    <mergeCell ref="C25:E25"/>
    <mergeCell ref="C31:E31"/>
    <mergeCell ref="C12:E12"/>
    <mergeCell ref="C14:E14"/>
    <mergeCell ref="C15:E15"/>
    <mergeCell ref="C23:E23"/>
    <mergeCell ref="C24:E24"/>
    <mergeCell ref="C21:E21"/>
    <mergeCell ref="C17:E17"/>
    <mergeCell ref="C18:E18"/>
    <mergeCell ref="C33:E33"/>
    <mergeCell ref="C26:E26"/>
    <mergeCell ref="C27:E27"/>
    <mergeCell ref="C28:E28"/>
    <mergeCell ref="C29:E29"/>
    <mergeCell ref="C30:E30"/>
    <mergeCell ref="C32:E32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4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2015-01-30T16:23:10Z</cp:lastPrinted>
  <dcterms:created xsi:type="dcterms:W3CDTF">2013-07-12T05:01:37Z</dcterms:created>
  <dcterms:modified xsi:type="dcterms:W3CDTF">2015-01-30T18:52:02Z</dcterms:modified>
  <cp:category/>
  <cp:version/>
  <cp:contentType/>
  <cp:contentStatus/>
</cp:coreProperties>
</file>