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o\Desktop\hidroneumatic\"/>
    </mc:Choice>
  </mc:AlternateContent>
  <bookViews>
    <workbookView xWindow="240" yWindow="255" windowWidth="1944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<sst xmlns="http://schemas.openxmlformats.org/spreadsheetml/2006/main" count="828" uniqueCount="595">
  <si>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</si>
  <si>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</si>
  <si>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</si>
  <si>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</si>
  <si>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</si>
  <si>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</si>
  <si>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</si>
  <si>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</si>
  <si>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</si>
  <si>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</si>
  <si>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</si>
  <si>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</si>
  <si>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</si>
  <si>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</si>
  <si>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</si>
  <si>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</si>
  <si>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</si>
  <si>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</si>
  <si>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</si>
  <si>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</si>
  <si>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</si>
  <si>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</si>
  <si>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</si>
  <si>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</si>
  <si>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</si>
  <si>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</si>
  <si>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</si>
  <si>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</si>
  <si>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</si>
  <si>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</si>
  <si>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</si>
  <si>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</si>
  <si>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</si>
  <si>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</si>
  <si>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</si>
  <si>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</si>
  <si>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</si>
  <si>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</si>
  <si>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</si>
  <si>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</si>
  <si>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</si>
  <si>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</si>
  <si>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</si>
  <si>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</si>
  <si>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</si>
  <si>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</si>
  <si>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</si>
  <si>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</si>
  <si>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</si>
  <si>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</si>
  <si>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</si>
  <si>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</si>
  <si>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</si>
  <si>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</si>
  <si>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</si>
  <si>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</si>
  <si>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</si>
  <si>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</si>
  <si>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</si>
  <si>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</si>
  <si>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</si>
  <si>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</si>
  <si>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</si>
  <si>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</si>
  <si>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</si>
  <si>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</si>
  <si>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</si>
  <si>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</si>
  <si>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</si>
  <si>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</si>
  <si>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</si>
  <si>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</si>
  <si>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</si>
  <si>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</si>
  <si>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</si>
  <si>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</si>
  <si>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</si>
  <si>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</si>
  <si>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</si>
  <si>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</si>
  <si>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</si>
  <si>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</si>
  <si>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</si>
  <si>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</si>
  <si>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</si>
  <si>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</si>
  <si>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</si>
  <si>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</si>
  <si>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</si>
  <si>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</si>
  <si>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</si>
  <si>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</si>
  <si>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</si>
  <si>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</si>
  <si>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</si>
  <si>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</si>
  <si>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</si>
  <si>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</si>
  <si>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</si>
  <si>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</si>
  <si>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</si>
  <si>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</si>
  <si>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</si>
  <si>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</si>
  <si>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</si>
  <si>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</si>
  <si>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</si>
  <si>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</si>
  <si>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</si>
  <si>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</si>
  <si>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</si>
  <si>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</si>
  <si>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</si>
  <si>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</si>
  <si>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</si>
  <si>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</si>
  <si>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</si>
  <si>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</si>
  <si>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</si>
  <si>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</si>
  <si>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</si>
  <si>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</si>
  <si>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</si>
  <si>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</si>
  <si>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</si>
  <si>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</si>
  <si>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</si>
  <si>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</si>
  <si>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</si>
  <si>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</si>
  <si>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</si>
  <si>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</si>
  <si>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</si>
  <si>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</si>
  <si>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</si>
  <si>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</si>
  <si>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</si>
  <si>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</si>
  <si>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</si>
  <si>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</si>
  <si>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</si>
  <si>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</si>
  <si>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</si>
  <si>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</si>
  <si>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</si>
  <si>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</si>
  <si>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</si>
  <si>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</si>
  <si>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</si>
  <si>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</si>
  <si>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</si>
  <si>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</si>
  <si>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</si>
  <si>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</si>
  <si>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</si>
  <si>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</si>
  <si>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</si>
  <si>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</si>
  <si>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</si>
  <si>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</si>
  <si>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</si>
  <si>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</si>
  <si>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</si>
  <si>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</si>
  <si>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</si>
  <si>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</si>
  <si>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</si>
  <si>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</si>
  <si>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</si>
  <si>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</si>
  <si>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</si>
  <si>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</si>
  <si>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</si>
  <si>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</si>
  <si>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</si>
  <si>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</si>
  <si>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</si>
  <si>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</si>
  <si>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</si>
  <si>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</si>
  <si>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</si>
  <si>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</si>
  <si>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</si>
  <si>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</si>
  <si>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</si>
  <si>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</si>
  <si>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</si>
  <si>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</si>
  <si>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</si>
  <si>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</si>
  <si>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</si>
  <si>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</si>
  <si>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</si>
  <si>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</si>
  <si>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</si>
  <si>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</si>
  <si>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</si>
  <si>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</si>
  <si>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</si>
  <si>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</si>
  <si>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</si>
  <si>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</si>
  <si>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</si>
  <si>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</si>
  <si>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</si>
  <si>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</si>
  <si>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</si>
  <si>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</si>
  <si>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</si>
  <si>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</si>
  <si>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</si>
  <si>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</si>
  <si>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</si>
  <si>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</si>
  <si>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</si>
  <si>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</si>
  <si>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</si>
  <si>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</si>
  <si>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</si>
  <si>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</si>
  <si>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</si>
  <si>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</si>
  <si>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</si>
  <si>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</si>
  <si>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</si>
  <si>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</si>
  <si>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</si>
  <si>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</si>
  <si>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</si>
  <si>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</si>
  <si>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</si>
  <si>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</si>
  <si>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</si>
  <si>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</si>
  <si>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</si>
  <si>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</si>
  <si>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</si>
  <si>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</si>
  <si>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</si>
  <si>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</si>
  <si>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</si>
  <si>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</si>
  <si>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</si>
  <si>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</si>
  <si>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</si>
  <si>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</si>
  <si>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</si>
  <si>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</si>
  <si>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</si>
  <si>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</si>
  <si>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</si>
  <si>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</si>
  <si>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</si>
  <si>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</si>
  <si>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</si>
  <si>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</si>
  <si>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</si>
  <si>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</si>
  <si>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</si>
  <si>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</si>
  <si>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</si>
  <si>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</si>
  <si>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</si>
  <si>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</si>
  <si>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</si>
  <si>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</si>
  <si>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</si>
  <si>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</si>
  <si>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</si>
  <si>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</si>
  <si>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</si>
  <si>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</si>
  <si>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</si>
  <si>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</si>
  <si>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</si>
  <si>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</si>
  <si>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</si>
  <si>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</si>
  <si>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</si>
  <si>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</si>
  <si>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</si>
  <si>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</si>
  <si>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</si>
  <si>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</si>
  <si>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</si>
  <si>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</si>
  <si>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</si>
  <si>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</si>
  <si>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</si>
  <si>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</si>
  <si>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</si>
  <si>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</si>
  <si>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</si>
  <si>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</si>
  <si>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</si>
  <si>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</si>
  <si>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</si>
  <si>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</si>
  <si>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</si>
  <si>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</si>
  <si>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</si>
  <si>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</si>
  <si>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</si>
  <si>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</si>
  <si>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</si>
  <si>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</si>
  <si>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</si>
  <si>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</si>
  <si>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</si>
  <si>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</si>
  <si>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</si>
  <si>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</si>
  <si>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</si>
  <si>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</si>
  <si>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</si>
  <si>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</si>
  <si>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</si>
  <si>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</si>
  <si>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</si>
  <si>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</si>
  <si>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</si>
  <si>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</si>
  <si>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</si>
  <si>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</si>
  <si>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</si>
  <si>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</si>
  <si>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</si>
  <si>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</si>
  <si>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</si>
  <si>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</si>
  <si>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</si>
  <si>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</si>
  <si>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</si>
  <si>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</si>
  <si>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</si>
  <si>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</si>
  <si>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</si>
  <si>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</si>
  <si>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</si>
  <si>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</si>
  <si>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</si>
  <si>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</si>
  <si>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</si>
  <si>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</si>
  <si>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</si>
  <si>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</si>
  <si>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</si>
  <si>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</si>
  <si>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</si>
  <si>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</si>
  <si>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</si>
  <si>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</si>
  <si>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</si>
  <si>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</si>
  <si>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</si>
  <si>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</si>
  <si>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</si>
  <si>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</si>
  <si>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</si>
  <si>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</si>
  <si>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</si>
  <si>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</si>
  <si>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</si>
  <si>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</si>
  <si>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</si>
  <si>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</si>
  <si>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</si>
  <si>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</si>
  <si>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</si>
  <si>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</si>
  <si>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</si>
  <si>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</si>
  <si>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</si>
  <si>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</si>
  <si>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</si>
  <si>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</si>
  <si>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</si>
  <si>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</si>
  <si>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</si>
  <si>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</si>
  <si>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</si>
  <si>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</si>
  <si>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</si>
  <si>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</si>
  <si>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</si>
  <si>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</si>
  <si>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</si>
  <si>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</si>
  <si>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</si>
  <si>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</si>
  <si>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</si>
  <si>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</si>
  <si>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</si>
  <si>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</si>
  <si>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</si>
  <si>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</si>
  <si>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</si>
  <si>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</si>
  <si>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</si>
  <si>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</si>
  <si>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</si>
  <si>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</si>
  <si>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</si>
  <si>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</si>
  <si>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</si>
  <si>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</si>
  <si>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</si>
  <si>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</si>
  <si>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</si>
  <si>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</si>
  <si>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</si>
  <si>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</si>
  <si>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</si>
  <si>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</si>
  <si>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</si>
  <si>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</si>
  <si>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</si>
  <si>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</si>
  <si>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</si>
  <si>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</si>
  <si>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</si>
  <si>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</si>
  <si>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</si>
  <si>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</si>
  <si>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</si>
  <si>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</si>
  <si>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</si>
  <si>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</si>
  <si>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</si>
  <si>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</si>
  <si>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</si>
  <si>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</si>
  <si>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</si>
  <si>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</si>
  <si>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</si>
  <si>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</si>
  <si>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</si>
  <si>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</si>
  <si>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</si>
  <si>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</si>
  <si>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</si>
  <si>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</si>
  <si>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</si>
  <si>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</si>
  <si>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</si>
  <si>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</si>
  <si>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</si>
  <si>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</si>
  <si>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</si>
  <si>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</si>
  <si>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</si>
  <si>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</si>
  <si>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</si>
  <si>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</si>
  <si>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</si>
  <si>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</si>
  <si>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</si>
  <si>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</si>
  <si>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</si>
  <si>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</si>
  <si>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</si>
  <si>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</si>
  <si>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</si>
  <si>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</si>
  <si>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</si>
  <si>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</si>
  <si>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</si>
  <si>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</si>
  <si>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</si>
  <si>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</si>
  <si>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</si>
  <si>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</si>
  <si>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</si>
  <si>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</si>
  <si>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</si>
  <si>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</si>
  <si>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</si>
  <si>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</si>
  <si>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</si>
  <si>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</si>
  <si>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</si>
  <si>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</si>
  <si>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</si>
  <si>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</si>
  <si>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</si>
  <si>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</si>
  <si>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</si>
  <si>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</si>
  <si>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</si>
  <si>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</si>
  <si>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</si>
  <si>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</si>
  <si>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</si>
  <si>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</si>
  <si>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</si>
  <si>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</si>
  <si>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</si>
  <si>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</si>
  <si>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</si>
  <si>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</si>
  <si>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</si>
  <si>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</si>
  <si>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</si>
  <si>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</si>
  <si>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</si>
  <si>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</si>
  <si>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</si>
  <si>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</si>
  <si>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</si>
  <si>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</si>
  <si>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</si>
  <si>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</si>
  <si>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</si>
  <si>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</si>
  <si>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</si>
  <si>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</si>
  <si>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</si>
  <si>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</si>
  <si>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</si>
  <si>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</si>
  <si>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</si>
  <si>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</si>
  <si>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</si>
  <si>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</si>
  <si>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</si>
  <si>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</si>
  <si>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</si>
  <si>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</si>
  <si>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</si>
  <si>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</si>
  <si>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</si>
  <si>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</si>
  <si>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</si>
  <si>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</si>
  <si>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</si>
  <si>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</si>
  <si>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</si>
  <si>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</si>
  <si>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</si>
  <si>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</si>
  <si>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</si>
  <si>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</si>
  <si>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</si>
  <si>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</si>
  <si>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</si>
  <si>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</si>
  <si>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</si>
  <si>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</si>
  <si>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</si>
  <si>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</si>
  <si>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</si>
  <si>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</si>
  <si>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</si>
  <si>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</si>
  <si>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</si>
  <si>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</si>
  <si>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</si>
  <si>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</si>
  <si>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</si>
  <si>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</si>
  <si>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</si>
  <si>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</si>
  <si>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</si>
  <si>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</si>
  <si>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</si>
  <si>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</si>
  <si>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</si>
  <si>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</si>
  <si>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</si>
  <si>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</si>
  <si>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</si>
  <si>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</si>
  <si>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</si>
  <si>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</si>
  <si>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</si>
  <si>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Cañaveral 700</t>
  </si>
  <si>
    <t>Elias Quinteros</t>
  </si>
  <si>
    <t>equinteros@bbosch.cl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</si>
  <si>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</si>
  <si>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</si>
  <si>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</si>
  <si>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</si>
  <si>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</si>
  <si>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</si>
  <si>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</si>
  <si>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</si>
  <si>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</si>
  <si>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</si>
  <si>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</si>
  <si>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</si>
  <si>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UPC S.A</t>
  </si>
  <si>
    <t>Ernesto Fuentes</t>
  </si>
  <si>
    <t>smc</t>
  </si>
  <si>
    <t>itamarket</t>
  </si>
  <si>
    <t xml:space="preserve">Cilindro compacto Doble efecto 100x15mm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</si>
</sst>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26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calderon@tecnocomposites.cl" TargetMode="External"/><Relationship Id="rId1" Type="http://schemas.openxmlformats.org/officeDocument/2006/relationships/hyperlink" Target="mailto:equinteros@bbosch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6">
        <v>2265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39">
        <v>2</v>
      </c>
      <c r="E4" s="38" t="s">
        <v>12</v>
      </c>
      <c r="F4" s="40"/>
      <c r="G4" s="40"/>
      <c r="H4" s="41"/>
      <c r="I4" s="38" t="s">
        <v>9</v>
      </c>
      <c r="J4" s="42">
        <f>VLOOKUP(D4,CLIENTES,10,FALSE)</f>
        <v>0</v>
      </c>
      <c r="K4" s="20"/>
    </row>
    <row r="5" spans="2:18" x14ac:dyDescent="0.25">
      <c r="B5" s="43"/>
      <c r="C5" s="44"/>
      <c r="D5" s="45"/>
      <c r="E5" s="114">
        <f>VLOOKUP(D4,CLIENTES,4,FALSE)</f>
        <v>0</v>
      </c>
      <c r="F5" s="114"/>
      <c r="G5" s="114"/>
      <c r="H5" s="114"/>
      <c r="I5" s="114"/>
      <c r="J5" s="115"/>
      <c r="K5" s="20"/>
    </row>
    <row r="6" spans="2:18" ht="17.25" customHeight="1" x14ac:dyDescent="0.25">
      <c r="B6" s="43" t="s">
        <v>27</v>
      </c>
      <c r="C6" s="44"/>
      <c r="D6" s="46" t="str">
        <f>VLOOKUP(D4,CLIENTES,2,FALSE)</f>
        <v>UPC S.A</v>
      </c>
      <c r="E6" s="44" t="s">
        <v>7</v>
      </c>
      <c r="F6" s="116" t="str">
        <f>VLOOKUP(D4,CLIENTES,5,FALSE)</f>
        <v>QUILICURA</v>
      </c>
      <c r="G6" s="116"/>
      <c r="H6" s="116"/>
      <c r="I6" s="97">
        <f>VLOOKUP(D4,CLIENTES,11,FALSE)</f>
        <v>0</v>
      </c>
      <c r="J6" s="47"/>
    </row>
    <row r="7" spans="2:18" x14ac:dyDescent="0.25">
      <c r="B7" s="43" t="s">
        <v>25</v>
      </c>
      <c r="C7" s="44"/>
      <c r="D7" s="46">
        <f>VLOOKUP(D4,CLIENTES,3,FALSE)</f>
        <v>0</v>
      </c>
      <c r="E7" s="44" t="s">
        <v>8</v>
      </c>
      <c r="F7" s="116" t="str">
        <f>VLOOKUP(D4,CLIENTES,6,FALSE)</f>
        <v>STGO</v>
      </c>
      <c r="G7" s="116"/>
      <c r="H7" s="116"/>
      <c r="I7" s="44" t="s">
        <v>26</v>
      </c>
      <c r="J7" s="48">
        <f>VLOOKUP(D4,CLIENTES,8,FALSE)</f>
        <v>0</v>
      </c>
    </row>
    <row r="8" spans="2:18" ht="15.75" thickBot="1" x14ac:dyDescent="0.3">
      <c r="B8" s="112" t="s">
        <v>28</v>
      </c>
      <c r="C8" s="113"/>
      <c r="D8" s="46">
        <f>VLOOKUP(D4,CLIENTES,7,FALSE)</f>
        <v>0</v>
      </c>
      <c r="E8" s="44" t="s">
        <v>11</v>
      </c>
      <c r="F8" s="116" t="str">
        <f>VLOOKUP(D4,CLIENTES,12,FALSE)</f>
        <v>Ernesto Fuentes</v>
      </c>
      <c r="G8" s="116"/>
      <c r="H8" s="116"/>
      <c r="I8" s="44" t="s">
        <v>14</v>
      </c>
      <c r="J8" s="49">
        <f ca="1">TODAY()</f>
        <v>42032</v>
      </c>
      <c r="K8" s="20"/>
      <c r="L8" s="20"/>
    </row>
    <row r="9" spans="2:18" ht="16.5" thickTop="1" thickBot="1" x14ac:dyDescent="0.3">
      <c r="B9" s="50"/>
      <c r="C9" s="51"/>
      <c r="D9" s="52"/>
      <c r="E9" s="51"/>
      <c r="F9" s="52"/>
      <c r="G9" s="52"/>
      <c r="H9" s="52"/>
      <c r="I9" s="51"/>
      <c r="J9" s="5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4" t="s">
        <v>1</v>
      </c>
      <c r="C10" s="106" t="s">
        <v>24</v>
      </c>
      <c r="D10" s="107"/>
      <c r="E10" s="108"/>
      <c r="F10" s="55" t="s">
        <v>0</v>
      </c>
      <c r="G10" s="56" t="s">
        <v>23</v>
      </c>
      <c r="H10" s="56" t="s">
        <v>15</v>
      </c>
      <c r="I10" s="57" t="s">
        <v>13</v>
      </c>
      <c r="J10" s="58" t="s">
        <v>2</v>
      </c>
      <c r="K10" s="24" t="s">
        <v>18</v>
      </c>
      <c r="L10" s="25" t="s">
        <v>592</v>
      </c>
      <c r="M10" s="25" t="s">
        <v>593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59">
        <v>1</v>
      </c>
      <c r="C11" s="109" t="s">
        <v>594</v>
      </c>
      <c r="D11" s="110"/>
      <c r="E11" s="111"/>
      <c r="F11" s="60">
        <v>10</v>
      </c>
      <c r="G11" s="61" t="s">
        <v>23</v>
      </c>
      <c r="H11" s="62">
        <f>VLOOKUP(B11,COTIZADO,8,FALSE)</f>
        <v>165816</v>
      </c>
      <c r="I11" s="105"/>
      <c r="J11" s="63">
        <f t="shared" ref="J11:J28" si="0">F11*H11*(1-I11/100)</f>
        <v>1658160</v>
      </c>
      <c r="K11" s="28">
        <v>1</v>
      </c>
      <c r="L11" s="29"/>
      <c r="M11" s="29">
        <v>110544</v>
      </c>
      <c r="N11" s="29"/>
      <c r="O11" s="29"/>
      <c r="P11" s="30">
        <v>1.5</v>
      </c>
      <c r="Q11" s="31">
        <f>M11</f>
        <v>110544</v>
      </c>
      <c r="R11" s="35">
        <f>Q11*P11</f>
        <v>165816</v>
      </c>
    </row>
    <row r="12" spans="2:18" x14ac:dyDescent="0.25">
      <c r="B12" s="64">
        <v>2</v>
      </c>
      <c r="C12" s="65"/>
      <c r="D12" s="66"/>
      <c r="E12" s="67"/>
      <c r="F12" s="68"/>
      <c r="G12" s="69"/>
      <c r="H12" s="99">
        <f t="shared" ref="H12:H28" si="1">VLOOKUP(B12,COTIZADO,8,FALSE)</f>
        <v>0</v>
      </c>
      <c r="I12" s="100"/>
      <c r="J12" s="101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2">Q12*P12</f>
        <v>0</v>
      </c>
    </row>
    <row r="13" spans="2:18" x14ac:dyDescent="0.25">
      <c r="B13" s="64">
        <v>3</v>
      </c>
      <c r="C13" s="65"/>
      <c r="D13" s="66"/>
      <c r="E13" s="67"/>
      <c r="F13" s="68"/>
      <c r="G13" s="69"/>
      <c r="H13" s="99">
        <f t="shared" si="1"/>
        <v>0</v>
      </c>
      <c r="I13" s="100">
        <v>0</v>
      </c>
      <c r="J13" s="101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64">
        <v>4</v>
      </c>
      <c r="C14" s="65"/>
      <c r="D14" s="66"/>
      <c r="E14" s="67"/>
      <c r="F14" s="68"/>
      <c r="G14" s="69"/>
      <c r="H14" s="99">
        <f t="shared" si="1"/>
        <v>0</v>
      </c>
      <c r="I14" s="100">
        <v>0</v>
      </c>
      <c r="J14" s="101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64">
        <v>5</v>
      </c>
      <c r="C15" s="65"/>
      <c r="D15" s="66"/>
      <c r="E15" s="67"/>
      <c r="F15" s="68"/>
      <c r="G15" s="69"/>
      <c r="H15" s="99">
        <f t="shared" si="1"/>
        <v>0</v>
      </c>
      <c r="I15" s="100">
        <v>0</v>
      </c>
      <c r="J15" s="101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64">
        <v>6</v>
      </c>
      <c r="C16" s="65"/>
      <c r="D16" s="66"/>
      <c r="E16" s="67"/>
      <c r="F16" s="68"/>
      <c r="G16" s="69"/>
      <c r="H16" s="99">
        <f t="shared" si="1"/>
        <v>0</v>
      </c>
      <c r="I16" s="100">
        <v>0</v>
      </c>
      <c r="J16" s="101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64">
        <v>7</v>
      </c>
      <c r="C17" s="65"/>
      <c r="D17" s="66"/>
      <c r="E17" s="67"/>
      <c r="F17" s="68"/>
      <c r="G17" s="69"/>
      <c r="H17" s="99">
        <f t="shared" si="1"/>
        <v>0</v>
      </c>
      <c r="I17" s="100">
        <v>0</v>
      </c>
      <c r="J17" s="101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x14ac:dyDescent="0.25">
      <c r="B18" s="64">
        <v>8</v>
      </c>
      <c r="C18" s="65"/>
      <c r="D18" s="66"/>
      <c r="E18" s="67"/>
      <c r="F18" s="68"/>
      <c r="G18" s="69"/>
      <c r="H18" s="99">
        <f t="shared" si="1"/>
        <v>0</v>
      </c>
      <c r="I18" s="100">
        <v>0</v>
      </c>
      <c r="J18" s="101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x14ac:dyDescent="0.25">
      <c r="B19" s="64">
        <v>9</v>
      </c>
      <c r="C19" s="65"/>
      <c r="D19" s="66"/>
      <c r="E19" s="67"/>
      <c r="F19" s="68"/>
      <c r="G19" s="69"/>
      <c r="H19" s="99">
        <f t="shared" si="1"/>
        <v>0</v>
      </c>
      <c r="I19" s="100">
        <v>0</v>
      </c>
      <c r="J19" s="101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x14ac:dyDescent="0.25">
      <c r="B20" s="64">
        <v>10</v>
      </c>
      <c r="C20" s="65"/>
      <c r="D20" s="66"/>
      <c r="E20" s="67"/>
      <c r="F20" s="68"/>
      <c r="G20" s="69"/>
      <c r="H20" s="99">
        <f t="shared" si="1"/>
        <v>0</v>
      </c>
      <c r="I20" s="100">
        <v>0</v>
      </c>
      <c r="J20" s="101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64">
        <v>11</v>
      </c>
      <c r="C21" s="65"/>
      <c r="D21" s="66"/>
      <c r="E21" s="67"/>
      <c r="F21" s="68"/>
      <c r="G21" s="69"/>
      <c r="H21" s="99">
        <f t="shared" si="1"/>
        <v>0</v>
      </c>
      <c r="I21" s="100">
        <v>0</v>
      </c>
      <c r="J21" s="101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x14ac:dyDescent="0.25">
      <c r="B22" s="64">
        <v>12</v>
      </c>
      <c r="C22" s="65"/>
      <c r="D22" s="66"/>
      <c r="E22" s="67"/>
      <c r="F22" s="68"/>
      <c r="G22" s="69"/>
      <c r="H22" s="99">
        <f t="shared" si="1"/>
        <v>0</v>
      </c>
      <c r="I22" s="100">
        <v>0</v>
      </c>
      <c r="J22" s="101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64">
        <v>13</v>
      </c>
      <c r="C23" s="65"/>
      <c r="D23" s="66"/>
      <c r="E23" s="67"/>
      <c r="F23" s="68"/>
      <c r="G23" s="69"/>
      <c r="H23" s="99">
        <f t="shared" si="1"/>
        <v>0</v>
      </c>
      <c r="I23" s="100">
        <v>0</v>
      </c>
      <c r="J23" s="10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64">
        <v>14</v>
      </c>
      <c r="C24" s="65"/>
      <c r="D24" s="66"/>
      <c r="E24" s="67"/>
      <c r="F24" s="68"/>
      <c r="G24" s="69"/>
      <c r="H24" s="99">
        <f t="shared" si="1"/>
        <v>0</v>
      </c>
      <c r="I24" s="100">
        <v>0</v>
      </c>
      <c r="J24" s="10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64">
        <v>15</v>
      </c>
      <c r="C25" s="65"/>
      <c r="D25" s="66"/>
      <c r="E25" s="67"/>
      <c r="F25" s="68"/>
      <c r="G25" s="69"/>
      <c r="H25" s="99">
        <f t="shared" si="1"/>
        <v>0</v>
      </c>
      <c r="I25" s="100">
        <v>0</v>
      </c>
      <c r="J25" s="10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64">
        <v>16</v>
      </c>
      <c r="C26" s="65"/>
      <c r="D26" s="66"/>
      <c r="E26" s="67"/>
      <c r="F26" s="68"/>
      <c r="G26" s="69"/>
      <c r="H26" s="99">
        <f t="shared" si="1"/>
        <v>0</v>
      </c>
      <c r="I26" s="100">
        <v>0</v>
      </c>
      <c r="J26" s="10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64">
        <v>17</v>
      </c>
      <c r="C27" s="65"/>
      <c r="D27" s="66"/>
      <c r="E27" s="67"/>
      <c r="F27" s="68"/>
      <c r="G27" s="69"/>
      <c r="H27" s="99">
        <f t="shared" si="1"/>
        <v>0</v>
      </c>
      <c r="I27" s="100">
        <v>0</v>
      </c>
      <c r="J27" s="10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64">
        <v>18</v>
      </c>
      <c r="C28" s="70"/>
      <c r="D28" s="71"/>
      <c r="E28" s="72"/>
      <c r="F28" s="68"/>
      <c r="G28" s="69"/>
      <c r="H28" s="102">
        <f t="shared" si="1"/>
        <v>0</v>
      </c>
      <c r="I28" s="103">
        <v>0</v>
      </c>
      <c r="J28" s="104">
        <f t="shared" si="0"/>
        <v>0</v>
      </c>
      <c r="K28" s="28">
        <v>18</v>
      </c>
      <c r="L28" s="29">
        <v>117</v>
      </c>
      <c r="M28" s="29">
        <v>217</v>
      </c>
      <c r="N28" s="29">
        <v>317</v>
      </c>
      <c r="O28" s="29">
        <v>417</v>
      </c>
      <c r="P28" s="32">
        <v>1.5</v>
      </c>
      <c r="Q28" s="33"/>
      <c r="R28" s="35">
        <f t="shared" si="2"/>
        <v>0</v>
      </c>
    </row>
    <row r="29" spans="2:18" x14ac:dyDescent="0.25">
      <c r="B29" s="73" t="s">
        <v>17</v>
      </c>
      <c r="C29" s="74"/>
      <c r="D29" s="38"/>
      <c r="E29" s="38"/>
      <c r="F29" s="75"/>
      <c r="G29" s="76" t="s">
        <v>3</v>
      </c>
      <c r="H29" s="77"/>
      <c r="I29" s="78"/>
      <c r="J29" s="79">
        <f>SUM(J11:J28)</f>
        <v>1658160</v>
      </c>
    </row>
    <row r="30" spans="2:18" x14ac:dyDescent="0.25">
      <c r="B30" s="80"/>
      <c r="C30" s="81"/>
      <c r="D30" s="82"/>
      <c r="E30" s="44"/>
      <c r="F30" s="83"/>
      <c r="G30" s="84" t="s">
        <v>13</v>
      </c>
      <c r="H30" s="85"/>
      <c r="I30" s="86">
        <v>0</v>
      </c>
      <c r="J30" s="87">
        <f>J29*I30</f>
        <v>0</v>
      </c>
    </row>
    <row r="31" spans="2:18" x14ac:dyDescent="0.25">
      <c r="B31" s="43"/>
      <c r="C31" s="44"/>
      <c r="D31" s="44"/>
      <c r="E31" s="44"/>
      <c r="F31" s="88"/>
      <c r="G31" s="89" t="s">
        <v>4</v>
      </c>
      <c r="H31" s="81"/>
      <c r="I31" s="90"/>
      <c r="J31" s="87">
        <f>J29-J30</f>
        <v>1658160</v>
      </c>
    </row>
    <row r="32" spans="2:18" x14ac:dyDescent="0.25">
      <c r="B32" s="43"/>
      <c r="C32" s="44"/>
      <c r="D32" s="44"/>
      <c r="E32" s="44"/>
      <c r="F32" s="83"/>
      <c r="G32" s="84">
        <v>0.19</v>
      </c>
      <c r="H32" s="85"/>
      <c r="I32" s="86">
        <v>0.19</v>
      </c>
      <c r="J32" s="87">
        <f>J31*I32</f>
        <v>315050.40000000002</v>
      </c>
    </row>
    <row r="33" spans="2:10" ht="15.75" thickBot="1" x14ac:dyDescent="0.3">
      <c r="B33" s="50"/>
      <c r="C33" s="51"/>
      <c r="D33" s="51"/>
      <c r="E33" s="51"/>
      <c r="F33" s="91"/>
      <c r="G33" s="92" t="s">
        <v>2</v>
      </c>
      <c r="H33" s="93"/>
      <c r="I33" s="94"/>
      <c r="J33" s="95">
        <f>J31+J32</f>
        <v>1973210.4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0" activePane="bottomLeft" state="frozen"/>
      <selection activeCell="B1" sqref="B1"/>
      <selection pane="bottomLeft" activeCell="M110" sqref="M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580</v>
      </c>
      <c r="E106" t="s">
        <v>575</v>
      </c>
      <c r="F106" t="s">
        <v>65</v>
      </c>
      <c r="G106" t="s">
        <v>33</v>
      </c>
      <c r="I106" t="s">
        <v>576</v>
      </c>
      <c r="L106" s="98" t="s">
        <v>577</v>
      </c>
      <c r="M106" t="s">
        <v>578</v>
      </c>
    </row>
    <row r="107" spans="1:13" x14ac:dyDescent="0.25">
      <c r="A107">
        <v>106</v>
      </c>
      <c r="B107" s="36" t="s">
        <v>584</v>
      </c>
      <c r="C107" t="s">
        <v>581</v>
      </c>
      <c r="D107" t="s">
        <v>585</v>
      </c>
      <c r="E107" t="s">
        <v>582</v>
      </c>
      <c r="F107" t="s">
        <v>37</v>
      </c>
      <c r="G107" t="s">
        <v>33</v>
      </c>
      <c r="I107" t="s">
        <v>583</v>
      </c>
      <c r="M107" t="s">
        <v>578</v>
      </c>
    </row>
    <row r="108" spans="1:13" x14ac:dyDescent="0.25">
      <c r="A108">
        <v>107</v>
      </c>
      <c r="B108" s="36">
        <v>1</v>
      </c>
      <c r="C108" t="s">
        <v>586</v>
      </c>
      <c r="E108" t="s">
        <v>587</v>
      </c>
      <c r="F108" t="s">
        <v>65</v>
      </c>
      <c r="G108" t="s">
        <v>33</v>
      </c>
      <c r="I108" t="s">
        <v>588</v>
      </c>
      <c r="L108" s="98" t="s">
        <v>589</v>
      </c>
    </row>
    <row r="109" spans="1:13" x14ac:dyDescent="0.25">
      <c r="A109">
        <v>108</v>
      </c>
      <c r="B109" s="36">
        <v>2</v>
      </c>
      <c r="C109" t="s">
        <v>590</v>
      </c>
      <c r="F109" t="s">
        <v>65</v>
      </c>
      <c r="G109" t="s">
        <v>33</v>
      </c>
      <c r="M109" t="s">
        <v>591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Ernestoo</cp:lastModifiedBy>
  <cp:lastPrinted>2014-07-08T18:23:27Z</cp:lastPrinted>
  <dcterms:created xsi:type="dcterms:W3CDTF">2013-07-12T05:01:37Z</dcterms:created>
  <dcterms:modified xsi:type="dcterms:W3CDTF">2015-01-28T17:36:15Z</dcterms:modified>
</cp:coreProperties>
</file>