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<sst xmlns="http://schemas.openxmlformats.org/spreadsheetml/2006/main" count="804" uniqueCount="578">
  <si>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</si>
  <si>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</si>
  <si>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</si>
  <si>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</si>
  <si>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</si>
  <si>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</si>
  <si>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</si>
  <si>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</si>
  <si>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</si>
  <si>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</si>
  <si>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</si>
  <si>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</si>
  <si>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</si>
  <si>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</si>
  <si>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</si>
  <si>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</si>
  <si>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</si>
  <si>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</si>
  <si>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</si>
  <si>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</si>
  <si>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</si>
  <si>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</si>
  <si>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</si>
  <si>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</si>
  <si>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</si>
  <si>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</si>
  <si>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</si>
  <si>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</si>
  <si>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</si>
  <si>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</si>
  <si>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</si>
  <si>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</si>
  <si>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</si>
  <si>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</si>
  <si>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</si>
  <si>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</si>
  <si>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</si>
  <si>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</si>
  <si>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</si>
  <si>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</si>
  <si>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</si>
  <si>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</si>
  <si>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</si>
  <si>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</si>
  <si>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</si>
  <si>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</si>
  <si>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</si>
  <si>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</si>
  <si>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</si>
  <si>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</si>
  <si>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</si>
  <si>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</si>
  <si>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</si>
  <si>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</si>
  <si>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</si>
  <si>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</si>
  <si>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</si>
  <si>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</si>
  <si>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</si>
  <si>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</si>
  <si>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</si>
  <si>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</si>
  <si>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</si>
  <si>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</si>
  <si>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</si>
  <si>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</si>
  <si>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</si>
  <si>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</si>
  <si>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</si>
  <si>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</si>
  <si>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</si>
  <si>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</si>
  <si>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</si>
  <si>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</si>
  <si>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</si>
  <si>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</si>
  <si>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</si>
  <si>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</si>
  <si>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</si>
  <si>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</si>
  <si>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</si>
  <si>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</si>
  <si>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</si>
  <si>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</si>
  <si>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</si>
  <si>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</si>
  <si>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</si>
  <si>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</si>
  <si>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</si>
  <si>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</si>
  <si>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</si>
  <si>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</si>
  <si>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</si>
  <si>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</si>
  <si>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</si>
  <si>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</si>
  <si>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</si>
  <si>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</si>
  <si>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</si>
  <si>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</si>
  <si>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</si>
  <si>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</si>
  <si>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</si>
  <si>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</si>
  <si>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</si>
  <si>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</si>
  <si>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</si>
  <si>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</si>
  <si>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</si>
  <si>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</si>
  <si>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</si>
  <si>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</si>
  <si>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</si>
  <si>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</si>
  <si>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</si>
  <si>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</si>
  <si>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</si>
  <si>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</si>
  <si>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</si>
  <si>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</si>
  <si>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</si>
  <si>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</si>
  <si>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</si>
  <si>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</si>
  <si>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</si>
  <si>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</si>
  <si>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</si>
  <si>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</si>
  <si>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</si>
  <si>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</si>
  <si>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</si>
  <si>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</si>
  <si>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</si>
  <si>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</si>
  <si>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</si>
  <si>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</si>
  <si>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</si>
  <si>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</si>
  <si>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</si>
  <si>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</si>
  <si>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</si>
  <si>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</si>
  <si>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</si>
  <si>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</si>
  <si>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</si>
  <si>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</si>
  <si>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</si>
  <si>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</si>
  <si>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</si>
  <si>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</si>
  <si>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</si>
  <si>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</si>
  <si>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</si>
  <si>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</si>
  <si>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</si>
  <si>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</si>
  <si>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</si>
  <si>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</si>
  <si>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</si>
  <si>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</si>
  <si>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</si>
  <si>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</si>
  <si>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</si>
  <si>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</si>
  <si>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</si>
  <si>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</si>
  <si>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</si>
  <si>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</si>
  <si>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</si>
  <si>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</si>
  <si>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</si>
  <si>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</si>
  <si>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</si>
  <si>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</si>
  <si>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</si>
  <si>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</si>
  <si>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</si>
  <si>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</si>
  <si>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</si>
  <si>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</si>
  <si>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</si>
  <si>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</si>
  <si>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</si>
  <si>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</si>
  <si>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</si>
  <si>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</si>
  <si>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</si>
  <si>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</si>
  <si>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</si>
  <si>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</si>
  <si>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</si>
  <si>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</si>
  <si>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</si>
  <si>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</si>
  <si>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</si>
  <si>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</si>
  <si>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</si>
  <si>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</si>
  <si>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</si>
  <si>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</si>
  <si>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</si>
  <si>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</si>
  <si>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</si>
  <si>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</si>
  <si>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</si>
  <si>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</si>
  <si>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</si>
  <si>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</si>
  <si>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</si>
  <si>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</si>
  <si>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</si>
  <si>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</si>
  <si>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</si>
  <si>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</si>
  <si>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</si>
  <si>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</si>
  <si>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</si>
  <si>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</si>
  <si>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</si>
  <si>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</si>
  <si>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</si>
  <si>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</si>
  <si>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</si>
  <si>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</si>
  <si>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</si>
  <si>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</si>
  <si>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</si>
  <si>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</si>
  <si>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</si>
  <si>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</si>
  <si>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</si>
  <si>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</si>
  <si>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</si>
  <si>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</si>
  <si>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</si>
  <si>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</si>
  <si>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</si>
  <si>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</si>
  <si>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</si>
  <si>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</si>
  <si>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</si>
  <si>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</si>
  <si>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</si>
  <si>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</si>
  <si>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</si>
  <si>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</si>
  <si>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</si>
  <si>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</si>
  <si>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</si>
  <si>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</si>
  <si>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</si>
  <si>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</si>
  <si>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</si>
  <si>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</si>
  <si>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</si>
  <si>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</si>
  <si>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</si>
  <si>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</si>
  <si>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</si>
  <si>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</si>
  <si>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</si>
  <si>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</si>
  <si>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</si>
  <si>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</si>
  <si>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</si>
  <si>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</si>
  <si>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</si>
  <si>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</si>
  <si>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</si>
  <si>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</si>
  <si>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</si>
  <si>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</si>
  <si>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</si>
  <si>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</si>
  <si>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</si>
  <si>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</si>
  <si>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</si>
  <si>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</si>
  <si>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</si>
  <si>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</si>
  <si>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</si>
  <si>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</si>
  <si>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</si>
  <si>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</si>
  <si>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</si>
  <si>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</si>
  <si>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</si>
  <si>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</si>
  <si>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</si>
  <si>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</si>
  <si>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</si>
  <si>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</si>
  <si>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</si>
  <si>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</si>
  <si>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</si>
  <si>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</si>
  <si>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</si>
  <si>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</si>
  <si>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</si>
  <si>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</si>
  <si>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</si>
  <si>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</si>
  <si>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</si>
  <si>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</si>
  <si>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</si>
  <si>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</si>
  <si>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</si>
  <si>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</si>
  <si>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</si>
  <si>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</si>
  <si>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</si>
  <si>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</si>
  <si>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</si>
  <si>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</si>
  <si>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</si>
  <si>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</si>
  <si>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</si>
  <si>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</si>
  <si>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</si>
  <si>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</si>
  <si>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</si>
  <si>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</si>
  <si>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</si>
  <si>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</si>
  <si>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</si>
  <si>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</si>
  <si>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</si>
  <si>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</si>
  <si>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</si>
  <si>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</si>
  <si>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</si>
  <si>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</si>
  <si>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</si>
  <si>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</si>
  <si>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</si>
  <si>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</si>
  <si>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</si>
  <si>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</si>
  <si>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</si>
  <si>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</si>
  <si>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</si>
  <si>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</si>
  <si>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</si>
  <si>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</si>
  <si>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</si>
  <si>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</si>
  <si>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</si>
  <si>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</si>
  <si>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</si>
  <si>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</si>
  <si>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</si>
  <si>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</si>
  <si>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</si>
  <si>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</si>
  <si>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</si>
  <si>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</si>
  <si>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</si>
  <si>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</si>
  <si>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</si>
  <si>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</si>
  <si>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</si>
  <si>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</si>
  <si>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</si>
  <si>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</si>
  <si>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</si>
  <si>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</si>
  <si>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</si>
  <si>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</si>
  <si>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</si>
  <si>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</si>
  <si>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</si>
  <si>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</si>
  <si>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</si>
  <si>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</si>
  <si>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</si>
  <si>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</si>
  <si>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</si>
  <si>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</si>
  <si>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</si>
  <si>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</si>
  <si>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</si>
  <si>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</si>
  <si>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</si>
  <si>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</si>
  <si>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</si>
  <si>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</si>
  <si>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</si>
  <si>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</si>
  <si>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</si>
  <si>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</si>
  <si>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</si>
  <si>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</si>
  <si>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</si>
  <si>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</si>
  <si>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</si>
  <si>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</si>
  <si>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</si>
  <si>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</si>
  <si>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</si>
  <si>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</si>
  <si>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</si>
  <si>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</si>
  <si>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</si>
  <si>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</si>
  <si>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</si>
  <si>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</si>
  <si>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</si>
  <si>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</si>
  <si>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</si>
  <si>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</si>
  <si>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</si>
  <si>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</si>
  <si>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</si>
  <si>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</si>
  <si>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</si>
  <si>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</si>
  <si>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</si>
  <si>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</si>
  <si>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</si>
  <si>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</si>
  <si>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</si>
  <si>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</si>
  <si>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</si>
  <si>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</si>
  <si>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</si>
  <si>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</si>
  <si>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</si>
  <si>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</si>
  <si>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</si>
  <si>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</si>
  <si>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</si>
  <si>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</si>
  <si>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</si>
  <si>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</si>
  <si>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</si>
  <si>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</si>
  <si>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</si>
  <si>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</si>
  <si>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</si>
  <si>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</si>
  <si>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</si>
  <si>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</si>
  <si>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</si>
  <si>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</si>
  <si>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</si>
  <si>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</si>
  <si>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</si>
  <si>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</si>
  <si>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</si>
  <si>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</si>
  <si>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</si>
  <si>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</si>
  <si>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</si>
  <si>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</si>
  <si>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</si>
  <si>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</si>
  <si>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</si>
  <si>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</si>
  <si>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</si>
  <si>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</si>
  <si>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</si>
  <si>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</si>
  <si>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</si>
  <si>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</si>
  <si>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</si>
  <si>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</si>
  <si>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</si>
  <si>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</si>
  <si>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</si>
  <si>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</si>
  <si>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</si>
  <si>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</si>
  <si>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</si>
  <si>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</si>
  <si>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</si>
  <si>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</si>
  <si>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</si>
  <si>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</si>
  <si>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</si>
  <si>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</si>
  <si>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</si>
  <si>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</si>
  <si>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</si>
  <si>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</si>
  <si>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</si>
  <si>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</si>
  <si>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</si>
  <si>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</si>
  <si>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</si>
  <si>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</si>
  <si>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</si>
  <si>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</si>
  <si>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</si>
  <si>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</si>
  <si>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</si>
  <si>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</si>
  <si>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</si>
  <si>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</si>
  <si>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</si>
  <si>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</si>
  <si>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</si>
  <si>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</si>
  <si>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</si>
  <si>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</si>
  <si>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</si>
  <si>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</si>
  <si>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</si>
  <si>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</si>
  <si>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</si>
  <si>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</si>
  <si>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</si>
  <si>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</si>
  <si>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</si>
  <si>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</si>
  <si>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</si>
  <si>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</si>
  <si>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</si>
  <si>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</si>
  <si>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</si>
  <si>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</si>
  <si>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</si>
  <si>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</si>
  <si>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</si>
  <si>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</si>
  <si>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</si>
  <si>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</si>
  <si>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</si>
  <si>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</si>
  <si>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</si>
  <si>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</si>
  <si>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</si>
  <si>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</si>
  <si>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</si>
  <si>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</si>
  <si>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</si>
  <si>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</si>
  <si>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</si>
  <si>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</si>
  <si>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</si>
  <si>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</si>
  <si>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</si>
  <si>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</si>
  <si>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</si>
  <si>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</si>
  <si>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</si>
  <si>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</si>
  <si>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</si>
  <si>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</si>
  <si>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</si>
  <si>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</si>
  <si>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</si>
  <si>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</si>
  <si>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</si>
  <si>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</si>
  <si>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</si>
  <si>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</si>
  <si>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</si>
  <si>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</si>
  <si>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</si>
  <si>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</si>
  <si>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</si>
  <si>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</si>
  <si>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</si>
  <si>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</si>
  <si>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</si>
  <si>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</si>
  <si>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</si>
  <si>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</si>
  <si>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</si>
  <si>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</si>
  <si>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</si>
  <si>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STOCK SUJETO A VENTA PREVIA</t>
  </si>
  <si>
    <t>Luis Díaz</t>
  </si>
  <si>
    <t>96716750-9</t>
  </si>
  <si>
    <t>COLORANTES DEL PACIFICO S.A.</t>
  </si>
  <si>
    <t>COLINA</t>
  </si>
  <si>
    <t xml:space="preserve">Manguera PU 3" espiral </t>
  </si>
  <si>
    <t>OC 30 dias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</si>
</sst>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 horizontal="right" vertical="center"/>
      <protection locked="0"/>
    </xf>
    <xf numFmtId="1" fontId="52" fillId="33" borderId="28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29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0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9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2" xfId="0" applyFont="1" applyFill="1" applyBorder="1" applyAlignment="1" applyProtection="1">
      <alignment horizontal="right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34" xfId="0" applyNumberFormat="1" applyFont="1" applyFill="1" applyBorder="1" applyAlignment="1" applyProtection="1">
      <alignment horizontal="center"/>
      <protection/>
    </xf>
    <xf numFmtId="174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35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174" fontId="27" fillId="33" borderId="36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174" fontId="52" fillId="33" borderId="36" xfId="0" applyNumberFormat="1" applyFont="1" applyFill="1" applyBorder="1" applyAlignment="1" applyProtection="1">
      <alignment horizontal="center"/>
      <protection/>
    </xf>
    <xf numFmtId="174" fontId="52" fillId="33" borderId="15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38" xfId="0" applyFont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 horizontal="center"/>
      <protection locked="0"/>
    </xf>
    <xf numFmtId="174" fontId="27" fillId="33" borderId="35" xfId="0" applyNumberFormat="1" applyFont="1" applyFill="1" applyBorder="1" applyAlignment="1" applyProtection="1">
      <alignment horizontal="center"/>
      <protection locked="0"/>
    </xf>
    <xf numFmtId="174" fontId="27" fillId="33" borderId="36" xfId="0" applyNumberFormat="1" applyFont="1" applyFill="1" applyBorder="1" applyAlignment="1" applyProtection="1">
      <alignment horizontal="center"/>
      <protection locked="0"/>
    </xf>
    <xf numFmtId="174" fontId="52" fillId="33" borderId="36" xfId="0" applyNumberFormat="1" applyFont="1" applyFill="1" applyBorder="1" applyAlignment="1" applyProtection="1">
      <alignment horizontal="center"/>
      <protection locked="0"/>
    </xf>
    <xf numFmtId="174" fontId="52" fillId="33" borderId="34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/>
      <protection locked="0"/>
    </xf>
    <xf numFmtId="0" fontId="52" fillId="0" borderId="43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 locked="0"/>
    </xf>
    <xf numFmtId="0" fontId="27" fillId="33" borderId="14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27" fillId="33" borderId="15" xfId="0" applyFont="1" applyFill="1" applyBorder="1" applyAlignment="1" applyProtection="1">
      <alignment horizontal="left" vertical="center"/>
      <protection locked="0"/>
    </xf>
    <xf numFmtId="0" fontId="27" fillId="33" borderId="14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A6">
      <selection activeCell="C11" sqref="C11:E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2213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3" t="s">
        <v>573</v>
      </c>
      <c r="E4" s="38" t="s">
        <v>12</v>
      </c>
      <c r="F4" s="74"/>
      <c r="G4" s="74"/>
      <c r="H4" s="75"/>
      <c r="I4" s="38" t="s">
        <v>9</v>
      </c>
      <c r="J4" s="76">
        <f>VLOOKUP(D4,CLIENTES,10,FALSE)</f>
        <v>0</v>
      </c>
      <c r="K4" s="20"/>
    </row>
    <row r="5" spans="2:11" ht="15">
      <c r="B5" s="39"/>
      <c r="C5" s="40"/>
      <c r="D5" s="77"/>
      <c r="E5" s="123">
        <f>VLOOKUP(D4,CLIENTES,4,FALSE)</f>
        <v>0</v>
      </c>
      <c r="F5" s="123"/>
      <c r="G5" s="123"/>
      <c r="H5" s="123"/>
      <c r="I5" s="123"/>
      <c r="J5" s="124"/>
      <c r="K5" s="20"/>
    </row>
    <row r="6" spans="2:10" ht="17.25" customHeight="1">
      <c r="B6" s="39" t="s">
        <v>26</v>
      </c>
      <c r="C6" s="40"/>
      <c r="D6" s="78" t="str">
        <f>VLOOKUP(D4,CLIENTES,2,FALSE)</f>
        <v>COLORANTES DEL PACIFICO S.A.</v>
      </c>
      <c r="E6" s="40" t="s">
        <v>7</v>
      </c>
      <c r="F6" s="123" t="str">
        <f>VLOOKUP(D4,CLIENTES,5,FALSE)</f>
        <v>COLINA</v>
      </c>
      <c r="G6" s="123"/>
      <c r="H6" s="123"/>
      <c r="I6" s="79">
        <f>VLOOKUP(D4,CLIENTES,11,FALSE)</f>
        <v>0</v>
      </c>
      <c r="J6" s="80"/>
    </row>
    <row r="7" spans="2:10" ht="15">
      <c r="B7" s="39" t="s">
        <v>24</v>
      </c>
      <c r="C7" s="40"/>
      <c r="D7" s="78">
        <f>VLOOKUP(D4,CLIENTES,3,FALSE)</f>
        <v>0</v>
      </c>
      <c r="E7" s="40" t="s">
        <v>8</v>
      </c>
      <c r="F7" s="123" t="str">
        <f>VLOOKUP(D4,CLIENTES,6,FALSE)</f>
        <v>STGO</v>
      </c>
      <c r="G7" s="123"/>
      <c r="H7" s="123"/>
      <c r="I7" s="40" t="s">
        <v>25</v>
      </c>
      <c r="J7" s="81">
        <f>VLOOKUP(D4,CLIENTES,8,FALSE)</f>
        <v>0</v>
      </c>
    </row>
    <row r="8" spans="2:12" ht="15.75" thickBot="1">
      <c r="B8" s="120" t="s">
        <v>27</v>
      </c>
      <c r="C8" s="125"/>
      <c r="D8" s="78" t="str">
        <f>VLOOKUP(D4,CLIENTES,7,FALSE)</f>
        <v>OC 30 dias</v>
      </c>
      <c r="E8" s="40" t="s">
        <v>11</v>
      </c>
      <c r="F8" s="123"/>
      <c r="G8" s="123"/>
      <c r="H8" s="123"/>
      <c r="I8" s="40" t="s">
        <v>14</v>
      </c>
      <c r="J8" s="41">
        <f ca="1">TODAY()</f>
        <v>42012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101">
        <v>-0.2</v>
      </c>
      <c r="M9" s="105"/>
      <c r="P9" s="21"/>
      <c r="Q9" s="22" t="s">
        <v>20</v>
      </c>
      <c r="R9" s="23" t="s">
        <v>21</v>
      </c>
    </row>
    <row r="10" spans="2:18" ht="15.75" thickBot="1">
      <c r="B10" s="96" t="s">
        <v>1</v>
      </c>
      <c r="C10" s="117" t="s">
        <v>23</v>
      </c>
      <c r="D10" s="118"/>
      <c r="E10" s="119"/>
      <c r="F10" s="106" t="s">
        <v>0</v>
      </c>
      <c r="G10" s="107" t="s">
        <v>22</v>
      </c>
      <c r="H10" s="108" t="s">
        <v>15</v>
      </c>
      <c r="I10" s="109" t="s">
        <v>13</v>
      </c>
      <c r="J10" s="96" t="s">
        <v>2</v>
      </c>
      <c r="K10" s="24"/>
      <c r="L10" s="25"/>
      <c r="M10" s="25"/>
      <c r="N10" s="25"/>
      <c r="O10" s="25"/>
      <c r="P10" s="26" t="s">
        <v>16</v>
      </c>
      <c r="Q10" s="25" t="s">
        <v>18</v>
      </c>
      <c r="R10" s="27" t="s">
        <v>19</v>
      </c>
    </row>
    <row r="11" spans="2:18" ht="15">
      <c r="B11" s="94">
        <v>1</v>
      </c>
      <c r="C11" s="114" t="s">
        <v>576</v>
      </c>
      <c r="D11" s="115"/>
      <c r="E11" s="116"/>
      <c r="F11" s="90">
        <v>1</v>
      </c>
      <c r="G11" s="97" t="s">
        <v>22</v>
      </c>
      <c r="H11" s="82">
        <f>+R11</f>
        <v>0</v>
      </c>
      <c r="I11" s="110"/>
      <c r="J11" s="87">
        <f aca="true" t="shared" si="0" ref="J11:J23">+F11*H11*(1-I11/100)</f>
        <v>0</v>
      </c>
      <c r="K11" s="28"/>
      <c r="L11" s="29"/>
      <c r="M11" s="29"/>
      <c r="N11" s="29"/>
      <c r="O11" s="29"/>
      <c r="P11" s="30">
        <v>1.5</v>
      </c>
      <c r="Q11" s="31">
        <f>+M11</f>
        <v>0</v>
      </c>
      <c r="R11" s="88">
        <f>Q11*P11</f>
        <v>0</v>
      </c>
    </row>
    <row r="12" spans="2:18" ht="15">
      <c r="B12" s="95"/>
      <c r="C12" s="114"/>
      <c r="D12" s="115"/>
      <c r="E12" s="116"/>
      <c r="F12" s="91"/>
      <c r="G12" s="98"/>
      <c r="H12" s="86"/>
      <c r="I12" s="111"/>
      <c r="J12" s="87">
        <f t="shared" si="0"/>
        <v>0</v>
      </c>
      <c r="K12" s="28"/>
      <c r="L12" s="29"/>
      <c r="M12" s="29"/>
      <c r="N12" s="29"/>
      <c r="O12" s="29"/>
      <c r="P12" s="30">
        <v>1.35</v>
      </c>
      <c r="Q12" s="31">
        <f>L12</f>
        <v>0</v>
      </c>
      <c r="R12" s="88">
        <f aca="true" t="shared" si="1" ref="R12:R29">Q12*P12</f>
        <v>0</v>
      </c>
    </row>
    <row r="13" spans="2:18" ht="15">
      <c r="B13" s="95"/>
      <c r="C13" s="114"/>
      <c r="D13" s="115"/>
      <c r="E13" s="116"/>
      <c r="F13" s="91"/>
      <c r="G13" s="98"/>
      <c r="H13" s="86">
        <f>+R13</f>
        <v>0</v>
      </c>
      <c r="I13" s="111"/>
      <c r="J13" s="87">
        <f t="shared" si="0"/>
        <v>0</v>
      </c>
      <c r="K13" s="28"/>
      <c r="L13" s="29"/>
      <c r="M13" s="29"/>
      <c r="N13" s="29"/>
      <c r="O13" s="29"/>
      <c r="P13" s="30">
        <v>1.4</v>
      </c>
      <c r="Q13" s="31">
        <f>+M13</f>
        <v>0</v>
      </c>
      <c r="R13" s="88">
        <f t="shared" si="1"/>
        <v>0</v>
      </c>
    </row>
    <row r="14" spans="2:18" ht="15">
      <c r="B14" s="95"/>
      <c r="C14" s="114"/>
      <c r="D14" s="115"/>
      <c r="E14" s="116"/>
      <c r="F14" s="91"/>
      <c r="G14" s="98"/>
      <c r="H14" s="86">
        <f>+R14</f>
        <v>0</v>
      </c>
      <c r="I14" s="111"/>
      <c r="J14" s="87">
        <f t="shared" si="0"/>
        <v>0</v>
      </c>
      <c r="K14" s="28"/>
      <c r="L14" s="29"/>
      <c r="M14" s="29"/>
      <c r="N14" s="29"/>
      <c r="O14" s="29"/>
      <c r="P14" s="30">
        <v>1.4</v>
      </c>
      <c r="Q14" s="31">
        <f>+M14</f>
        <v>0</v>
      </c>
      <c r="R14" s="88">
        <f t="shared" si="1"/>
        <v>0</v>
      </c>
    </row>
    <row r="15" spans="2:18" ht="15">
      <c r="B15" s="102"/>
      <c r="C15" s="120"/>
      <c r="D15" s="121"/>
      <c r="E15" s="122"/>
      <c r="F15" s="100"/>
      <c r="G15" s="39"/>
      <c r="H15" s="103"/>
      <c r="I15" s="112"/>
      <c r="J15" s="104">
        <f t="shared" si="0"/>
        <v>0</v>
      </c>
      <c r="K15" s="28"/>
      <c r="L15" s="29"/>
      <c r="M15" s="29"/>
      <c r="N15" s="29"/>
      <c r="O15" s="29"/>
      <c r="P15" s="30">
        <v>1.4</v>
      </c>
      <c r="Q15" s="31">
        <f>+N15</f>
        <v>0</v>
      </c>
      <c r="R15" s="88">
        <f t="shared" si="1"/>
        <v>0</v>
      </c>
    </row>
    <row r="16" spans="2:18" ht="15">
      <c r="B16" s="102"/>
      <c r="C16" s="120"/>
      <c r="D16" s="121"/>
      <c r="E16" s="122"/>
      <c r="F16" s="100"/>
      <c r="G16" s="39"/>
      <c r="H16" s="103"/>
      <c r="I16" s="112"/>
      <c r="J16" s="104"/>
      <c r="K16" s="28"/>
      <c r="L16" s="29"/>
      <c r="M16" s="29"/>
      <c r="N16" s="29"/>
      <c r="O16" s="29"/>
      <c r="P16" s="30">
        <v>1.35</v>
      </c>
      <c r="Q16" s="31">
        <f>+L16</f>
        <v>0</v>
      </c>
      <c r="R16" s="88">
        <f>+Q16*P16</f>
        <v>0</v>
      </c>
    </row>
    <row r="17" spans="2:18" ht="15">
      <c r="B17" s="95"/>
      <c r="C17" s="120"/>
      <c r="D17" s="121"/>
      <c r="E17" s="122"/>
      <c r="F17" s="91"/>
      <c r="G17" s="39"/>
      <c r="H17" s="86"/>
      <c r="I17" s="111"/>
      <c r="J17" s="104"/>
      <c r="K17" s="28"/>
      <c r="L17" s="29"/>
      <c r="M17" s="29"/>
      <c r="N17" s="29"/>
      <c r="O17" s="29"/>
      <c r="P17" s="30">
        <v>1.5</v>
      </c>
      <c r="Q17" s="31">
        <f>+M17</f>
        <v>0</v>
      </c>
      <c r="R17" s="35">
        <f t="shared" si="1"/>
        <v>0</v>
      </c>
    </row>
    <row r="18" spans="2:18" ht="15">
      <c r="B18" s="95"/>
      <c r="C18" s="120"/>
      <c r="D18" s="121"/>
      <c r="E18" s="122"/>
      <c r="F18" s="91"/>
      <c r="G18" s="39"/>
      <c r="H18" s="86"/>
      <c r="I18" s="111"/>
      <c r="J18" s="104"/>
      <c r="K18" s="28"/>
      <c r="L18" s="29"/>
      <c r="M18" s="29"/>
      <c r="N18" s="29"/>
      <c r="O18" s="29"/>
      <c r="P18" s="30">
        <v>1.5</v>
      </c>
      <c r="Q18" s="31">
        <f aca="true" t="shared" si="2" ref="Q18:Q23">+M18</f>
        <v>0</v>
      </c>
      <c r="R18" s="35">
        <f t="shared" si="1"/>
        <v>0</v>
      </c>
    </row>
    <row r="19" spans="2:18" ht="15">
      <c r="B19" s="95"/>
      <c r="C19" s="126"/>
      <c r="D19" s="127"/>
      <c r="E19" s="128"/>
      <c r="F19" s="91"/>
      <c r="G19" s="98"/>
      <c r="H19" s="86"/>
      <c r="I19" s="111"/>
      <c r="J19" s="104"/>
      <c r="K19" s="28"/>
      <c r="L19" s="29"/>
      <c r="M19" s="29"/>
      <c r="N19" s="29"/>
      <c r="O19" s="29"/>
      <c r="P19" s="30">
        <v>1.5</v>
      </c>
      <c r="Q19" s="31">
        <f t="shared" si="2"/>
        <v>0</v>
      </c>
      <c r="R19" s="35">
        <f t="shared" si="1"/>
        <v>0</v>
      </c>
    </row>
    <row r="20" spans="2:18" ht="15">
      <c r="B20" s="95"/>
      <c r="C20" s="126"/>
      <c r="D20" s="127"/>
      <c r="E20" s="128"/>
      <c r="F20" s="91"/>
      <c r="G20" s="98"/>
      <c r="H20" s="86"/>
      <c r="I20" s="111"/>
      <c r="J20" s="104"/>
      <c r="K20" s="28"/>
      <c r="L20" s="29"/>
      <c r="M20" s="29"/>
      <c r="N20" s="29"/>
      <c r="O20" s="29"/>
      <c r="P20" s="30">
        <v>1.5</v>
      </c>
      <c r="Q20" s="31">
        <f t="shared" si="2"/>
        <v>0</v>
      </c>
      <c r="R20" s="35">
        <f t="shared" si="1"/>
        <v>0</v>
      </c>
    </row>
    <row r="21" spans="2:18" ht="15">
      <c r="B21" s="95"/>
      <c r="C21" s="126"/>
      <c r="D21" s="127"/>
      <c r="E21" s="128"/>
      <c r="F21" s="91"/>
      <c r="G21" s="98"/>
      <c r="H21" s="86"/>
      <c r="I21" s="111"/>
      <c r="J21" s="104"/>
      <c r="K21" s="28"/>
      <c r="L21" s="29"/>
      <c r="M21" s="29"/>
      <c r="N21" s="29"/>
      <c r="O21" s="29"/>
      <c r="P21" s="30">
        <v>1.5</v>
      </c>
      <c r="Q21" s="31">
        <f t="shared" si="2"/>
        <v>0</v>
      </c>
      <c r="R21" s="35">
        <f t="shared" si="1"/>
        <v>0</v>
      </c>
    </row>
    <row r="22" spans="2:18" ht="15">
      <c r="B22" s="95"/>
      <c r="C22" s="126"/>
      <c r="D22" s="127"/>
      <c r="E22" s="128"/>
      <c r="F22" s="91"/>
      <c r="G22" s="98"/>
      <c r="H22" s="86"/>
      <c r="I22" s="111"/>
      <c r="J22" s="104"/>
      <c r="K22" s="28"/>
      <c r="L22" s="29"/>
      <c r="M22" s="29"/>
      <c r="N22" s="29"/>
      <c r="O22" s="29"/>
      <c r="P22" s="30">
        <v>1.5</v>
      </c>
      <c r="Q22" s="31">
        <f t="shared" si="2"/>
        <v>0</v>
      </c>
      <c r="R22" s="35">
        <f t="shared" si="1"/>
        <v>0</v>
      </c>
    </row>
    <row r="23" spans="2:18" ht="15">
      <c r="B23" s="95"/>
      <c r="C23" s="126"/>
      <c r="D23" s="127"/>
      <c r="E23" s="128"/>
      <c r="F23" s="91"/>
      <c r="G23" s="98"/>
      <c r="H23" s="86"/>
      <c r="I23" s="111"/>
      <c r="J23" s="104"/>
      <c r="K23" s="28"/>
      <c r="L23" s="29"/>
      <c r="M23" s="29"/>
      <c r="N23" s="29"/>
      <c r="O23" s="29"/>
      <c r="P23" s="30">
        <v>1.5</v>
      </c>
      <c r="Q23" s="31">
        <f t="shared" si="2"/>
        <v>0</v>
      </c>
      <c r="R23" s="35">
        <f t="shared" si="1"/>
        <v>0</v>
      </c>
    </row>
    <row r="24" spans="2:18" ht="15">
      <c r="B24" s="95"/>
      <c r="C24" s="129"/>
      <c r="D24" s="130"/>
      <c r="E24" s="131"/>
      <c r="F24" s="91"/>
      <c r="G24" s="98"/>
      <c r="H24" s="86"/>
      <c r="I24" s="111"/>
      <c r="J24" s="87"/>
      <c r="K24" s="28"/>
      <c r="L24" s="29"/>
      <c r="M24" s="29"/>
      <c r="N24" s="29"/>
      <c r="O24" s="29"/>
      <c r="P24" s="30">
        <v>1.5</v>
      </c>
      <c r="Q24" s="31">
        <f>+M24</f>
        <v>0</v>
      </c>
      <c r="R24" s="35">
        <f t="shared" si="1"/>
        <v>0</v>
      </c>
    </row>
    <row r="25" spans="2:18" ht="15">
      <c r="B25" s="95"/>
      <c r="C25" s="83"/>
      <c r="D25" s="84"/>
      <c r="E25" s="85"/>
      <c r="F25" s="91"/>
      <c r="G25" s="98"/>
      <c r="H25" s="86"/>
      <c r="I25" s="111"/>
      <c r="J25" s="87"/>
      <c r="K25" s="28"/>
      <c r="L25" s="29"/>
      <c r="M25" s="29"/>
      <c r="N25" s="29"/>
      <c r="O25" s="29"/>
      <c r="P25" s="30">
        <v>1.5</v>
      </c>
      <c r="Q25" s="31">
        <f>+M25</f>
        <v>0</v>
      </c>
      <c r="R25" s="35">
        <f t="shared" si="1"/>
        <v>0</v>
      </c>
    </row>
    <row r="26" spans="2:18" ht="15">
      <c r="B26" s="95"/>
      <c r="C26" s="83"/>
      <c r="D26" s="84"/>
      <c r="E26" s="85"/>
      <c r="F26" s="91"/>
      <c r="G26" s="98"/>
      <c r="H26" s="86"/>
      <c r="I26" s="111"/>
      <c r="J26" s="87"/>
      <c r="K26" s="28"/>
      <c r="L26" s="29"/>
      <c r="M26" s="29"/>
      <c r="N26" s="29"/>
      <c r="O26" s="29"/>
      <c r="P26" s="30">
        <v>1.5</v>
      </c>
      <c r="Q26" s="31">
        <f>+M26</f>
        <v>0</v>
      </c>
      <c r="R26" s="35">
        <f t="shared" si="1"/>
        <v>0</v>
      </c>
    </row>
    <row r="27" spans="2:18" ht="15">
      <c r="B27" s="95"/>
      <c r="C27" s="83"/>
      <c r="D27" s="84"/>
      <c r="E27" s="85"/>
      <c r="F27" s="91"/>
      <c r="G27" s="98"/>
      <c r="H27" s="86"/>
      <c r="I27" s="111"/>
      <c r="J27" s="87"/>
      <c r="K27" s="28"/>
      <c r="L27" s="29"/>
      <c r="M27" s="29"/>
      <c r="N27" s="29"/>
      <c r="O27" s="29"/>
      <c r="P27" s="30">
        <v>1.5</v>
      </c>
      <c r="Q27" s="31">
        <f>+M27</f>
        <v>0</v>
      </c>
      <c r="R27" s="35">
        <f t="shared" si="1"/>
        <v>0</v>
      </c>
    </row>
    <row r="28" spans="2:18" ht="15">
      <c r="B28" s="95"/>
      <c r="C28" s="83"/>
      <c r="D28" s="84"/>
      <c r="E28" s="85"/>
      <c r="F28" s="91"/>
      <c r="G28" s="98"/>
      <c r="H28" s="86"/>
      <c r="I28" s="111"/>
      <c r="J28" s="87"/>
      <c r="K28" s="28"/>
      <c r="L28" s="29"/>
      <c r="M28" s="29"/>
      <c r="N28" s="29"/>
      <c r="O28" s="29"/>
      <c r="P28" s="30">
        <v>1.5</v>
      </c>
      <c r="Q28" s="31">
        <f>+M28</f>
        <v>0</v>
      </c>
      <c r="R28" s="35">
        <f t="shared" si="1"/>
        <v>0</v>
      </c>
    </row>
    <row r="29" spans="2:18" ht="15.75" thickBot="1">
      <c r="B29" s="89">
        <v>18</v>
      </c>
      <c r="C29" s="46"/>
      <c r="D29" s="47"/>
      <c r="E29" s="48"/>
      <c r="F29" s="92"/>
      <c r="G29" s="99"/>
      <c r="H29" s="70"/>
      <c r="I29" s="113">
        <v>0</v>
      </c>
      <c r="J29" s="71">
        <f>F29*H29*(1-I29/100)</f>
        <v>0</v>
      </c>
      <c r="K29" s="28"/>
      <c r="L29" s="29"/>
      <c r="M29" s="29"/>
      <c r="N29" s="29"/>
      <c r="O29" s="29"/>
      <c r="P29" s="32"/>
      <c r="Q29" s="33"/>
      <c r="R29" s="35">
        <f t="shared" si="1"/>
        <v>0</v>
      </c>
    </row>
    <row r="30" spans="2:10" ht="15">
      <c r="B30" s="49" t="s">
        <v>17</v>
      </c>
      <c r="C30" s="93"/>
      <c r="D30" s="40"/>
      <c r="E30" s="40"/>
      <c r="F30" s="50"/>
      <c r="G30" s="51" t="s">
        <v>3</v>
      </c>
      <c r="H30" s="54"/>
      <c r="I30" s="63"/>
      <c r="J30" s="52">
        <f>SUM(J11:J29)</f>
        <v>0</v>
      </c>
    </row>
    <row r="31" spans="2:10" ht="15">
      <c r="B31" s="53"/>
      <c r="C31" s="54"/>
      <c r="D31" s="55" t="s">
        <v>571</v>
      </c>
      <c r="E31" s="40"/>
      <c r="F31" s="56"/>
      <c r="G31" s="57" t="s">
        <v>13</v>
      </c>
      <c r="H31" s="58"/>
      <c r="I31" s="59"/>
      <c r="J31" s="60">
        <f>J30*I31</f>
        <v>0</v>
      </c>
    </row>
    <row r="32" spans="2:10" ht="15">
      <c r="B32" s="39"/>
      <c r="C32" s="40"/>
      <c r="D32" s="40"/>
      <c r="E32" s="40"/>
      <c r="F32" s="61"/>
      <c r="G32" s="62" t="s">
        <v>4</v>
      </c>
      <c r="H32" s="54"/>
      <c r="I32" s="63"/>
      <c r="J32" s="60">
        <f>J30-J31</f>
        <v>0</v>
      </c>
    </row>
    <row r="33" spans="2:10" ht="15">
      <c r="B33" s="39"/>
      <c r="C33" s="40"/>
      <c r="D33" s="40"/>
      <c r="E33" s="40"/>
      <c r="F33" s="56"/>
      <c r="G33" s="57">
        <v>0.19</v>
      </c>
      <c r="H33" s="58"/>
      <c r="I33" s="59">
        <v>0.19</v>
      </c>
      <c r="J33" s="60">
        <f>J32*I33</f>
        <v>0</v>
      </c>
    </row>
    <row r="34" spans="2:10" ht="15.75" thickBot="1">
      <c r="B34" s="42"/>
      <c r="C34" s="43"/>
      <c r="D34" s="43"/>
      <c r="E34" s="43"/>
      <c r="F34" s="64"/>
      <c r="G34" s="65" t="s">
        <v>2</v>
      </c>
      <c r="H34" s="66"/>
      <c r="I34" s="67"/>
      <c r="J34" s="68">
        <f>J32+J33</f>
        <v>0</v>
      </c>
    </row>
  </sheetData>
  <sheetProtection formatCells="0"/>
  <mergeCells count="20">
    <mergeCell ref="C21:E21"/>
    <mergeCell ref="C22:E22"/>
    <mergeCell ref="C23:E23"/>
    <mergeCell ref="C24:E24"/>
    <mergeCell ref="C15:E15"/>
    <mergeCell ref="C16:E16"/>
    <mergeCell ref="B8:C8"/>
    <mergeCell ref="C17:E17"/>
    <mergeCell ref="C19:E19"/>
    <mergeCell ref="C20:E20"/>
    <mergeCell ref="C13:E13"/>
    <mergeCell ref="C12:E12"/>
    <mergeCell ref="C10:E10"/>
    <mergeCell ref="C11:E11"/>
    <mergeCell ref="C18:E18"/>
    <mergeCell ref="E5:J5"/>
    <mergeCell ref="F6:H6"/>
    <mergeCell ref="F7:H7"/>
    <mergeCell ref="F8:H8"/>
    <mergeCell ref="C14:E14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1" activePane="bottomLeft" state="frozen"/>
      <selection pane="topLeft" activeCell="B1" sqref="B1"/>
      <selection pane="bottomLeft" activeCell="H108" sqref="H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572</v>
      </c>
      <c r="J30" t="s">
        <v>193</v>
      </c>
      <c r="L30" s="72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spans="1:8" ht="15">
      <c r="A106">
        <v>105</v>
      </c>
      <c r="B106" s="36" t="s">
        <v>573</v>
      </c>
      <c r="C106" t="s">
        <v>574</v>
      </c>
      <c r="F106" t="s">
        <v>575</v>
      </c>
      <c r="G106" t="s">
        <v>32</v>
      </c>
      <c r="H106" t="s">
        <v>577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32"/>
    </row>
    <row r="2" ht="15">
      <c r="A2" s="132"/>
    </row>
    <row r="3" ht="15">
      <c r="A3" s="132"/>
    </row>
    <row r="4" ht="15">
      <c r="A4" s="132"/>
    </row>
    <row r="5" ht="15">
      <c r="A5" s="132"/>
    </row>
    <row r="6" ht="15">
      <c r="A6" s="132"/>
    </row>
    <row r="7" ht="15">
      <c r="A7" s="132"/>
    </row>
    <row r="8" ht="15">
      <c r="A8" s="132"/>
    </row>
    <row r="9" ht="15">
      <c r="A9" s="132"/>
    </row>
    <row r="10" ht="15">
      <c r="A10" s="132"/>
    </row>
    <row r="11" ht="15">
      <c r="A11" s="132"/>
    </row>
    <row r="12" ht="15">
      <c r="A12" s="132"/>
    </row>
    <row r="13" ht="15">
      <c r="A13" s="132"/>
    </row>
    <row r="14" ht="15">
      <c r="A14" s="132"/>
    </row>
    <row r="15" ht="15">
      <c r="A15" s="132"/>
    </row>
    <row r="16" ht="15">
      <c r="A16" s="132"/>
    </row>
    <row r="17" ht="15">
      <c r="A17" s="132"/>
    </row>
    <row r="18" ht="15">
      <c r="A18" s="132"/>
    </row>
    <row r="19" ht="15">
      <c r="A19" s="132"/>
    </row>
    <row r="20" ht="15">
      <c r="A20" s="132"/>
    </row>
    <row r="21" ht="15">
      <c r="A21" s="132"/>
    </row>
    <row r="22" ht="15">
      <c r="A22" s="132"/>
    </row>
    <row r="23" ht="15">
      <c r="A23" s="132"/>
    </row>
    <row r="24" ht="15">
      <c r="A24" s="132"/>
    </row>
    <row r="25" ht="15">
      <c r="A25" s="132"/>
    </row>
    <row r="26" ht="15">
      <c r="A26" s="132"/>
    </row>
    <row r="27" ht="15">
      <c r="A27" s="132"/>
    </row>
    <row r="28" ht="15">
      <c r="A28" s="132"/>
    </row>
    <row r="29" ht="15">
      <c r="A29" s="132"/>
    </row>
    <row r="30" ht="15">
      <c r="A30" s="132"/>
    </row>
    <row r="31" ht="15">
      <c r="A31" s="132"/>
    </row>
    <row r="32" ht="15">
      <c r="A32" s="132"/>
    </row>
    <row r="33" ht="15">
      <c r="A33" s="132"/>
    </row>
    <row r="34" ht="15">
      <c r="A34" s="132"/>
    </row>
    <row r="35" ht="15">
      <c r="A35" s="132"/>
    </row>
    <row r="36" ht="15">
      <c r="A36" s="132"/>
    </row>
    <row r="37" ht="15">
      <c r="A37" s="132"/>
    </row>
    <row r="38" ht="15">
      <c r="A38" s="132"/>
    </row>
    <row r="39" ht="15">
      <c r="A39" s="132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2015-01-05T21:03:24Z</cp:lastPrinted>
  <dcterms:created xsi:type="dcterms:W3CDTF">2013-07-12T05:01:37Z</dcterms:created>
  <dcterms:modified xsi:type="dcterms:W3CDTF">2015-01-08T12:23:03Z</dcterms:modified>
  <cp:category/>
  <cp:version/>
  <cp:contentType/>
  <cp:contentStatus/>
</cp:coreProperties>
</file>