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<sst xmlns="http://schemas.openxmlformats.org/spreadsheetml/2006/main" count="828" uniqueCount="598">
  <si>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</si>
  <si>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</si>
  <si>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</si>
  <si>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</si>
  <si>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</si>
  <si>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</si>
  <si>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</si>
  <si>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</si>
  <si>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</si>
  <si>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</si>
  <si>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</si>
  <si>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</si>
  <si>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</si>
  <si>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</si>
  <si>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</si>
  <si>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</si>
  <si>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</si>
  <si>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</si>
  <si>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</si>
  <si>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</si>
  <si>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</si>
  <si>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</si>
  <si>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</si>
  <si>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</si>
  <si>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</si>
  <si>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</si>
  <si>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</si>
  <si>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</si>
  <si>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</si>
  <si>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</si>
  <si>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</si>
  <si>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</si>
  <si>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</si>
  <si>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</si>
  <si>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</si>
  <si>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</si>
  <si>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</si>
  <si>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</si>
  <si>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</si>
  <si>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</si>
  <si>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</si>
  <si>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</si>
  <si>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</si>
  <si>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</si>
  <si>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</si>
  <si>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</si>
  <si>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</si>
  <si>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</si>
  <si>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</si>
  <si>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</si>
  <si>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</si>
  <si>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</si>
  <si>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</si>
  <si>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</si>
  <si>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</si>
  <si>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</si>
  <si>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</si>
  <si>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</si>
  <si>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</si>
  <si>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</si>
  <si>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</si>
  <si>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</si>
  <si>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</si>
  <si>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</si>
  <si>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</si>
  <si>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</si>
  <si>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</si>
  <si>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</si>
  <si>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</si>
  <si>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</si>
  <si>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</si>
  <si>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</si>
  <si>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</si>
  <si>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</si>
  <si>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</si>
  <si>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</si>
  <si>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</si>
  <si>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</si>
  <si>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</si>
  <si>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</si>
  <si>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</si>
  <si>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</si>
  <si>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</si>
  <si>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</si>
  <si>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</si>
  <si>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</si>
  <si>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</si>
  <si>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</si>
  <si>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</si>
  <si>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</si>
  <si>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</si>
  <si>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</si>
  <si>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</si>
  <si>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</si>
  <si>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</si>
  <si>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</si>
  <si>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</si>
  <si>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</si>
  <si>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</si>
  <si>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</si>
  <si>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</si>
  <si>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</si>
  <si>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</si>
  <si>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</si>
  <si>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</si>
  <si>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</si>
  <si>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</si>
  <si>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</si>
  <si>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</si>
  <si>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</si>
  <si>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</si>
  <si>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</si>
  <si>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</si>
  <si>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</si>
  <si>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</si>
  <si>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</si>
  <si>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</si>
  <si>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</si>
  <si>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</si>
  <si>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</si>
  <si>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</si>
  <si>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</si>
  <si>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</si>
  <si>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</si>
  <si>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</si>
  <si>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</si>
  <si>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</si>
  <si>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</si>
  <si>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</si>
  <si>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</si>
  <si>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</si>
  <si>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</si>
  <si>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</si>
  <si>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</si>
  <si>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</si>
  <si>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</si>
  <si>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</si>
  <si>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</si>
  <si>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</si>
  <si>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</si>
  <si>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</si>
  <si>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</si>
  <si>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</si>
  <si>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</si>
  <si>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</si>
  <si>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</si>
  <si>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</si>
  <si>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</si>
  <si>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</si>
  <si>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</si>
  <si>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</si>
  <si>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</si>
  <si>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</si>
  <si>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</si>
  <si>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</si>
  <si>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</si>
  <si>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</si>
  <si>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</si>
  <si>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</si>
  <si>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</si>
  <si>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</si>
  <si>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</si>
  <si>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</si>
  <si>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</si>
  <si>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</si>
  <si>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</si>
  <si>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</si>
  <si>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</si>
  <si>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</si>
  <si>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</si>
  <si>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</si>
  <si>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</si>
  <si>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</si>
  <si>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</si>
  <si>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</si>
  <si>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</si>
  <si>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</si>
  <si>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</si>
  <si>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</si>
  <si>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</si>
  <si>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</si>
  <si>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</si>
  <si>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</si>
  <si>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</si>
  <si>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</si>
  <si>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</si>
  <si>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</si>
  <si>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</si>
  <si>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</si>
  <si>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</si>
  <si>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</si>
  <si>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</si>
  <si>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</si>
  <si>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</si>
  <si>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</si>
  <si>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</si>
  <si>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</si>
  <si>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</si>
  <si>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</si>
  <si>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</si>
  <si>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</si>
  <si>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</si>
  <si>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</si>
  <si>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</si>
  <si>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</si>
  <si>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</si>
  <si>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</si>
  <si>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</si>
  <si>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</si>
  <si>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</si>
  <si>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</si>
  <si>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</si>
  <si>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</si>
  <si>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</si>
  <si>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</si>
  <si>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</si>
  <si>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</si>
  <si>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</si>
  <si>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</si>
  <si>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</si>
  <si>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</si>
  <si>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</si>
  <si>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</si>
  <si>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</si>
  <si>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</si>
  <si>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</si>
  <si>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</si>
  <si>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</si>
  <si>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</si>
  <si>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</si>
  <si>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</si>
  <si>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</si>
  <si>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</si>
  <si>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</si>
  <si>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</si>
  <si>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</si>
  <si>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</si>
  <si>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</si>
  <si>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</si>
  <si>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</si>
  <si>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</si>
  <si>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</si>
  <si>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</si>
  <si>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</si>
  <si>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</si>
  <si>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</si>
  <si>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</si>
  <si>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</si>
  <si>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</si>
  <si>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</si>
  <si>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</si>
  <si>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</si>
  <si>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</si>
  <si>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</si>
  <si>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</si>
  <si>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</si>
  <si>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</si>
  <si>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</si>
  <si>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</si>
  <si>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</si>
  <si>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</si>
  <si>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</si>
  <si>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</si>
  <si>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</si>
  <si>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</si>
  <si>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</si>
  <si>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</si>
  <si>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</si>
  <si>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</si>
  <si>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</si>
  <si>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</si>
  <si>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</si>
  <si>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</si>
  <si>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</si>
  <si>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</si>
  <si>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</si>
  <si>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</si>
  <si>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</si>
  <si>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</si>
  <si>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</si>
  <si>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</si>
  <si>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</si>
  <si>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</si>
  <si>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</si>
  <si>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</si>
  <si>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</si>
  <si>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</si>
  <si>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</si>
  <si>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</si>
  <si>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</si>
  <si>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</si>
  <si>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</si>
  <si>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</si>
  <si>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</si>
  <si>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</si>
  <si>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</si>
  <si>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</si>
  <si>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</si>
  <si>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</si>
  <si>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</si>
  <si>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</si>
  <si>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</si>
  <si>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</si>
  <si>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</si>
  <si>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</si>
  <si>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</si>
  <si>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</si>
  <si>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</si>
  <si>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</si>
  <si>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</si>
  <si>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</si>
  <si>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</si>
  <si>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</si>
  <si>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</si>
  <si>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</si>
  <si>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</si>
  <si>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</si>
  <si>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</si>
  <si>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</si>
  <si>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</si>
  <si>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</si>
  <si>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</si>
  <si>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</si>
  <si>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</si>
  <si>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</si>
  <si>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</si>
  <si>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</si>
  <si>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</si>
  <si>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</si>
  <si>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</si>
  <si>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</si>
  <si>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</si>
  <si>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</si>
  <si>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</si>
  <si>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</si>
  <si>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</si>
  <si>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</si>
  <si>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</si>
  <si>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</si>
  <si>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</si>
  <si>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</si>
  <si>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</si>
  <si>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</si>
  <si>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</si>
  <si>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</si>
  <si>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</si>
  <si>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</si>
  <si>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</si>
  <si>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</si>
  <si>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</si>
  <si>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</si>
  <si>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</si>
  <si>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</si>
  <si>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</si>
  <si>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</si>
  <si>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</si>
  <si>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</si>
  <si>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</si>
  <si>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</si>
  <si>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</si>
  <si>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</si>
  <si>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</si>
  <si>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</si>
  <si>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</si>
  <si>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</si>
  <si>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</si>
  <si>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</si>
  <si>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</si>
  <si>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</si>
  <si>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</si>
  <si>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</si>
  <si>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</si>
  <si>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</si>
  <si>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</si>
  <si>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</si>
  <si>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</si>
  <si>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</si>
  <si>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</si>
  <si>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</si>
  <si>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</si>
  <si>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</si>
  <si>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</si>
  <si>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</si>
  <si>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</si>
  <si>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</si>
  <si>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</si>
  <si>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</si>
  <si>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</si>
  <si>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</si>
  <si>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</si>
  <si>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</si>
  <si>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</si>
  <si>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</si>
  <si>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</si>
  <si>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</si>
  <si>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</si>
  <si>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</si>
  <si>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</si>
  <si>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</si>
  <si>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</si>
  <si>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</si>
  <si>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</si>
  <si>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</si>
  <si>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</si>
  <si>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</si>
  <si>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</si>
  <si>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</si>
  <si>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</si>
  <si>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</si>
  <si>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</si>
  <si>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</si>
  <si>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</si>
  <si>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</si>
  <si>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</si>
  <si>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</si>
  <si>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</si>
  <si>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</si>
  <si>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</si>
  <si>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</si>
  <si>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</si>
  <si>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</si>
  <si>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</si>
  <si>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</si>
  <si>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</si>
  <si>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</si>
  <si>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</si>
  <si>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</si>
  <si>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</si>
  <si>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</si>
  <si>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</si>
  <si>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</si>
  <si>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</si>
  <si>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</si>
  <si>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</si>
  <si>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</si>
  <si>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</si>
  <si>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</si>
  <si>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</si>
  <si>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</si>
  <si>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</si>
  <si>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</si>
  <si>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</si>
  <si>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</si>
  <si>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</si>
  <si>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</si>
  <si>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</si>
  <si>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</si>
  <si>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</si>
  <si>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</si>
  <si>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</si>
  <si>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</si>
  <si>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</si>
  <si>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</si>
  <si>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</si>
  <si>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</si>
  <si>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</si>
  <si>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</si>
  <si>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</si>
  <si>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</si>
  <si>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</si>
  <si>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</si>
  <si>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</si>
  <si>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</si>
  <si>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</si>
  <si>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</si>
  <si>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</si>
  <si>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</si>
  <si>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</si>
  <si>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</si>
  <si>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</si>
  <si>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</si>
  <si>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</si>
  <si>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</si>
  <si>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</si>
  <si>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</si>
  <si>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</si>
  <si>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</si>
  <si>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</si>
  <si>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</si>
  <si>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</si>
  <si>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</si>
  <si>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</si>
  <si>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</si>
  <si>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</si>
  <si>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</si>
  <si>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</si>
  <si>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</si>
  <si>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</si>
  <si>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</si>
  <si>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</si>
  <si>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</si>
  <si>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</si>
  <si>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</si>
  <si>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</si>
  <si>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</si>
  <si>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</si>
  <si>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</si>
  <si>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</si>
  <si>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</si>
  <si>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</si>
  <si>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</si>
  <si>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</si>
  <si>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</si>
  <si>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</si>
  <si>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</si>
  <si>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</si>
  <si>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</si>
  <si>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</si>
  <si>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</si>
  <si>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</si>
  <si>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</si>
  <si>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</si>
  <si>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</si>
  <si>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</si>
  <si>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</si>
  <si>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</si>
  <si>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</si>
  <si>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</si>
  <si>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</si>
  <si>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</si>
  <si>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</si>
  <si>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</si>
  <si>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</si>
  <si>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</si>
  <si>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</si>
  <si>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</si>
  <si>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</si>
  <si>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</si>
  <si>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</si>
  <si>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</si>
  <si>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</si>
  <si>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</si>
  <si>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</si>
  <si>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</si>
  <si>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</si>
  <si>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</si>
  <si>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</si>
  <si>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</si>
  <si>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</si>
  <si>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</si>
  <si>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</si>
  <si>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</si>
  <si>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</si>
  <si>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</si>
  <si>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</si>
  <si>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</si>
  <si>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</si>
  <si>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</si>
  <si>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</si>
  <si>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</si>
  <si>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</si>
  <si>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</si>
  <si>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</si>
  <si>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</si>
  <si>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</si>
  <si>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</si>
  <si>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</si>
  <si>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</si>
  <si>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</si>
  <si>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</si>
  <si>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</si>
  <si>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</si>
  <si>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</si>
  <si>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</si>
  <si>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</si>
  <si>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</si>
  <si>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</si>
  <si>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</si>
  <si>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</si>
  <si>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</si>
  <si>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</si>
  <si>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</si>
  <si>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</si>
  <si>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</si>
  <si>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</si>
  <si>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</si>
  <si>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</si>
  <si>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</si>
  <si>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</si>
  <si>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</si>
  <si>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EDELPA</t>
  </si>
  <si>
    <t>David Sepúlveda E</t>
  </si>
  <si>
    <t>89.996.200-1</t>
  </si>
  <si>
    <t>CAMINO A MELIPÍLLA N°13320</t>
  </si>
  <si>
    <t>COSESA</t>
  </si>
  <si>
    <t>Camino Melipilla</t>
  </si>
  <si>
    <t>91449000-6</t>
  </si>
  <si>
    <t>Camino Melipilla # 6307</t>
  </si>
  <si>
    <t>COCESA</t>
  </si>
  <si>
    <t>Fabrica de Cables</t>
  </si>
  <si>
    <t>Contado</t>
  </si>
  <si>
    <t>Cerrillos</t>
  </si>
  <si>
    <t>Santiago</t>
  </si>
  <si>
    <t>Claudia Rivera</t>
  </si>
  <si>
    <t>COSMOPLAS</t>
  </si>
  <si>
    <t>Sebastian Cerda</t>
  </si>
  <si>
    <t>91.449.000-6</t>
  </si>
  <si>
    <t xml:space="preserve">VALVULA DE MARIPOSA 4" , DISC INOX 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</si>
</sst>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name val="Calibri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vertical="top" wrapText="1"/>
      <protection locked="0"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0" fontId="3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4" fillId="33" borderId="24" xfId="0" applyFont="1" applyFill="1" applyBorder="1" applyAlignment="1" applyProtection="1">
      <alignment/>
      <protection locked="0"/>
    </xf>
    <xf numFmtId="3" fontId="6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7" fillId="33" borderId="10" xfId="0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7" fillId="33" borderId="25" xfId="0" applyFont="1" applyFill="1" applyBorder="1" applyAlignment="1" applyProtection="1">
      <alignment/>
      <protection locked="0"/>
    </xf>
    <xf numFmtId="0" fontId="7" fillId="33" borderId="24" xfId="0" applyFont="1" applyFill="1" applyBorder="1" applyAlignment="1" applyProtection="1">
      <alignment/>
      <protection locked="0"/>
    </xf>
    <xf numFmtId="0" fontId="8" fillId="33" borderId="24" xfId="0" applyFont="1" applyFill="1" applyBorder="1" applyAlignment="1" applyProtection="1">
      <alignment/>
      <protection locked="0"/>
    </xf>
    <xf numFmtId="164" fontId="8" fillId="33" borderId="26" xfId="0" applyNumberFormat="1" applyFont="1" applyFill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9" fillId="33" borderId="14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9" fillId="33" borderId="15" xfId="0" applyFont="1" applyFill="1" applyBorder="1" applyAlignment="1" applyProtection="1">
      <alignment/>
      <protection locked="0"/>
    </xf>
    <xf numFmtId="0" fontId="9" fillId="33" borderId="25" xfId="0" applyFont="1" applyFill="1" applyBorder="1" applyAlignment="1" applyProtection="1">
      <alignment/>
      <protection locked="0"/>
    </xf>
    <xf numFmtId="0" fontId="9" fillId="33" borderId="24" xfId="0" applyFont="1" applyFill="1" applyBorder="1" applyAlignment="1" applyProtection="1">
      <alignment/>
      <protection locked="0"/>
    </xf>
    <xf numFmtId="0" fontId="9" fillId="33" borderId="26" xfId="0" applyFont="1" applyFill="1" applyBorder="1" applyAlignment="1" applyProtection="1">
      <alignment/>
      <protection locked="0"/>
    </xf>
    <xf numFmtId="0" fontId="8" fillId="33" borderId="10" xfId="0" applyFont="1" applyFill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/>
      <protection locked="0"/>
    </xf>
    <xf numFmtId="0" fontId="7" fillId="33" borderId="28" xfId="0" applyFont="1" applyFill="1" applyBorder="1" applyAlignment="1" applyProtection="1">
      <alignment horizontal="right" vertical="center"/>
      <protection locked="0"/>
    </xf>
    <xf numFmtId="0" fontId="7" fillId="33" borderId="30" xfId="0" applyFont="1" applyFill="1" applyBorder="1" applyAlignment="1" applyProtection="1">
      <alignment horizontal="right"/>
      <protection locked="0"/>
    </xf>
    <xf numFmtId="0" fontId="7" fillId="33" borderId="14" xfId="0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7" fillId="33" borderId="15" xfId="0" applyFont="1" applyFill="1" applyBorder="1" applyAlignment="1" applyProtection="1">
      <alignment horizontal="right"/>
      <protection locked="0"/>
    </xf>
    <xf numFmtId="9" fontId="7" fillId="33" borderId="32" xfId="0" applyNumberFormat="1" applyFont="1" applyFill="1" applyBorder="1" applyAlignment="1" applyProtection="1">
      <alignment horizontal="right" vertical="center"/>
      <protection locked="0"/>
    </xf>
    <xf numFmtId="9" fontId="7" fillId="33" borderId="0" xfId="0" applyNumberFormat="1" applyFont="1" applyFill="1" applyBorder="1" applyAlignment="1" applyProtection="1">
      <alignment horizontal="right" vertical="center"/>
      <protection locked="0"/>
    </xf>
    <xf numFmtId="9" fontId="7" fillId="33" borderId="19" xfId="0" applyNumberFormat="1" applyFont="1" applyFill="1" applyBorder="1" applyAlignment="1" applyProtection="1">
      <alignment horizontal="center" vertical="center"/>
      <protection locked="0"/>
    </xf>
    <xf numFmtId="1" fontId="7" fillId="33" borderId="33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/>
      <protection locked="0"/>
    </xf>
    <xf numFmtId="0" fontId="7" fillId="33" borderId="32" xfId="0" applyFont="1" applyFill="1" applyBorder="1" applyAlignment="1" applyProtection="1">
      <alignment horizontal="right" vertical="center"/>
      <protection locked="0"/>
    </xf>
    <xf numFmtId="0" fontId="7" fillId="33" borderId="19" xfId="0" applyFont="1" applyFill="1" applyBorder="1" applyAlignment="1" applyProtection="1">
      <alignment horizontal="right"/>
      <protection locked="0"/>
    </xf>
    <xf numFmtId="0" fontId="7" fillId="33" borderId="26" xfId="0" applyFont="1" applyFill="1" applyBorder="1" applyAlignment="1" applyProtection="1">
      <alignment/>
      <protection locked="0"/>
    </xf>
    <xf numFmtId="0" fontId="7" fillId="33" borderId="34" xfId="0" applyFont="1" applyFill="1" applyBorder="1" applyAlignment="1" applyProtection="1">
      <alignment horizontal="right" vertical="center"/>
      <protection locked="0"/>
    </xf>
    <xf numFmtId="0" fontId="7" fillId="33" borderId="24" xfId="0" applyFont="1" applyFill="1" applyBorder="1" applyAlignment="1" applyProtection="1">
      <alignment horizontal="right" vertical="center"/>
      <protection locked="0"/>
    </xf>
    <xf numFmtId="0" fontId="7" fillId="33" borderId="35" xfId="0" applyFont="1" applyFill="1" applyBorder="1" applyAlignment="1" applyProtection="1">
      <alignment horizontal="right"/>
      <protection locked="0"/>
    </xf>
    <xf numFmtId="1" fontId="7" fillId="33" borderId="36" xfId="0" applyNumberFormat="1" applyFont="1" applyFill="1" applyBorder="1" applyAlignment="1" applyProtection="1">
      <alignment horizontal="center"/>
      <protection/>
    </xf>
    <xf numFmtId="165" fontId="10" fillId="0" borderId="13" xfId="45" applyNumberFormat="1" applyFont="1" applyFill="1" applyBorder="1" applyAlignment="1" applyProtection="1">
      <alignment horizontal="center" vertical="center"/>
      <protection locked="0"/>
    </xf>
    <xf numFmtId="166" fontId="7" fillId="33" borderId="27" xfId="0" applyNumberFormat="1" applyFont="1" applyFill="1" applyBorder="1" applyAlignment="1" applyProtection="1">
      <alignment horizontal="center"/>
      <protection/>
    </xf>
    <xf numFmtId="166" fontId="7" fillId="33" borderId="37" xfId="0" applyNumberFormat="1" applyFont="1" applyFill="1" applyBorder="1" applyAlignment="1" applyProtection="1">
      <alignment horizontal="center"/>
      <protection/>
    </xf>
    <xf numFmtId="166" fontId="7" fillId="33" borderId="38" xfId="0" applyNumberFormat="1" applyFont="1" applyFill="1" applyBorder="1" applyAlignment="1" applyProtection="1">
      <alignment horizontal="center"/>
      <protection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166" fontId="12" fillId="33" borderId="12" xfId="0" applyNumberFormat="1" applyFont="1" applyFill="1" applyBorder="1" applyAlignment="1" applyProtection="1">
      <alignment horizontal="left"/>
      <protection/>
    </xf>
    <xf numFmtId="0" fontId="12" fillId="33" borderId="0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0" fontId="11" fillId="33" borderId="0" xfId="0" applyFont="1" applyFill="1" applyBorder="1" applyAlignment="1" applyProtection="1">
      <alignment/>
      <protection locked="0"/>
    </xf>
    <xf numFmtId="166" fontId="12" fillId="0" borderId="0" xfId="0" applyNumberFormat="1" applyFont="1" applyFill="1" applyBorder="1" applyAlignment="1" applyProtection="1">
      <alignment/>
      <protection/>
    </xf>
    <xf numFmtId="0" fontId="12" fillId="33" borderId="15" xfId="45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  <xf numFmtId="164" fontId="12" fillId="33" borderId="15" xfId="0" applyNumberFormat="1" applyFont="1" applyFill="1" applyBorder="1" applyAlignment="1" applyProtection="1">
      <alignment horizontal="left" vertical="center"/>
      <protection/>
    </xf>
    <xf numFmtId="166" fontId="11" fillId="33" borderId="37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0" fontId="11" fillId="33" borderId="10" xfId="0" applyFont="1" applyFill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9" fillId="33" borderId="14" xfId="0" applyFont="1" applyFill="1" applyBorder="1" applyAlignment="1" applyProtection="1">
      <alignment/>
      <protection locked="0"/>
    </xf>
    <xf numFmtId="166" fontId="7" fillId="33" borderId="10" xfId="0" applyNumberFormat="1" applyFont="1" applyFill="1" applyBorder="1" applyAlignment="1" applyProtection="1">
      <alignment horizontal="center"/>
      <protection/>
    </xf>
    <xf numFmtId="166" fontId="7" fillId="33" borderId="14" xfId="0" applyNumberFormat="1" applyFont="1" applyFill="1" applyBorder="1" applyAlignment="1" applyProtection="1">
      <alignment horizontal="center"/>
      <protection/>
    </xf>
    <xf numFmtId="166" fontId="11" fillId="33" borderId="14" xfId="0" applyNumberFormat="1" applyFont="1" applyFill="1" applyBorder="1" applyAlignment="1" applyProtection="1">
      <alignment horizontal="center"/>
      <protection/>
    </xf>
    <xf numFmtId="166" fontId="7" fillId="33" borderId="25" xfId="0" applyNumberFormat="1" applyFont="1" applyFill="1" applyBorder="1" applyAlignment="1" applyProtection="1">
      <alignment horizontal="center"/>
      <protection/>
    </xf>
    <xf numFmtId="0" fontId="7" fillId="33" borderId="10" xfId="0" applyNumberFormat="1" applyFont="1" applyFill="1" applyBorder="1" applyAlignment="1" applyProtection="1">
      <alignment horizontal="center"/>
      <protection locked="0"/>
    </xf>
    <xf numFmtId="0" fontId="14" fillId="33" borderId="14" xfId="0" applyNumberFormat="1" applyFont="1" applyFill="1" applyBorder="1" applyAlignment="1" applyProtection="1">
      <alignment horizontal="center"/>
      <protection locked="0"/>
    </xf>
    <xf numFmtId="0" fontId="11" fillId="33" borderId="12" xfId="0" applyFont="1" applyFill="1" applyBorder="1" applyAlignment="1" applyProtection="1">
      <alignment horizontal="center"/>
      <protection locked="0"/>
    </xf>
    <xf numFmtId="0" fontId="11" fillId="33" borderId="15" xfId="0" applyFont="1" applyFill="1" applyBorder="1" applyAlignment="1" applyProtection="1">
      <alignment horizontal="center"/>
      <protection locked="0"/>
    </xf>
    <xf numFmtId="0" fontId="9" fillId="33" borderId="15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/>
      <protection locked="0"/>
    </xf>
    <xf numFmtId="6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15" xfId="0" applyFont="1" applyBorder="1" applyAlignment="1" applyProtection="1">
      <alignment/>
      <protection locked="0"/>
    </xf>
    <xf numFmtId="166" fontId="12" fillId="33" borderId="0" xfId="0" applyNumberFormat="1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11" fillId="33" borderId="10" xfId="0" applyFont="1" applyFill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/>
      <protection locked="0"/>
    </xf>
    <xf numFmtId="0" fontId="11" fillId="0" borderId="12" xfId="0" applyFont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0" fontId="48" fillId="33" borderId="14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M3" sqref="M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57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6">
        <v>2195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83" t="s">
        <v>586</v>
      </c>
      <c r="E4" s="84" t="s">
        <v>12</v>
      </c>
      <c r="F4" s="85"/>
      <c r="G4" s="85"/>
      <c r="H4" s="86"/>
      <c r="I4" s="84" t="s">
        <v>9</v>
      </c>
      <c r="J4" s="87">
        <v>24222176</v>
      </c>
      <c r="K4" s="20"/>
    </row>
    <row r="5" spans="2:11" ht="15">
      <c r="B5" s="39"/>
      <c r="C5" s="40"/>
      <c r="D5" s="88"/>
      <c r="E5" s="116" t="s">
        <v>587</v>
      </c>
      <c r="F5" s="116"/>
      <c r="G5" s="116"/>
      <c r="H5" s="116"/>
      <c r="I5" s="116"/>
      <c r="J5" s="117"/>
      <c r="K5" s="20"/>
    </row>
    <row r="6" spans="2:14" ht="17.25" customHeight="1">
      <c r="B6" s="39" t="s">
        <v>27</v>
      </c>
      <c r="C6" s="40"/>
      <c r="D6" s="89" t="s">
        <v>588</v>
      </c>
      <c r="E6" s="90" t="s">
        <v>7</v>
      </c>
      <c r="F6" s="116" t="s">
        <v>591</v>
      </c>
      <c r="G6" s="116"/>
      <c r="H6" s="116"/>
      <c r="I6" s="91"/>
      <c r="J6" s="92"/>
      <c r="N6" s="111"/>
    </row>
    <row r="7" spans="2:10" ht="15">
      <c r="B7" s="39" t="s">
        <v>25</v>
      </c>
      <c r="C7" s="40"/>
      <c r="D7" s="89" t="s">
        <v>589</v>
      </c>
      <c r="E7" s="90" t="s">
        <v>8</v>
      </c>
      <c r="F7" s="116" t="s">
        <v>592</v>
      </c>
      <c r="G7" s="116"/>
      <c r="H7" s="116"/>
      <c r="I7" s="90" t="s">
        <v>26</v>
      </c>
      <c r="J7" s="93" t="str">
        <f>+CLIENTES!I108</f>
        <v>Sebastian Cerda</v>
      </c>
    </row>
    <row r="8" spans="2:14" ht="15.75" thickBot="1">
      <c r="B8" s="124" t="s">
        <v>28</v>
      </c>
      <c r="C8" s="125"/>
      <c r="D8" s="89" t="s">
        <v>590</v>
      </c>
      <c r="E8" s="90" t="s">
        <v>11</v>
      </c>
      <c r="F8" s="116" t="s">
        <v>593</v>
      </c>
      <c r="G8" s="116"/>
      <c r="H8" s="116"/>
      <c r="I8" s="90" t="s">
        <v>14</v>
      </c>
      <c r="J8" s="94">
        <f ca="1">TODAY()</f>
        <v>42009</v>
      </c>
      <c r="K8" s="20"/>
      <c r="L8" s="20"/>
      <c r="N8" s="111"/>
    </row>
    <row r="9" spans="2:18" ht="16.5" thickBot="1" thickTop="1">
      <c r="B9" s="41"/>
      <c r="C9" s="42"/>
      <c r="D9" s="43"/>
      <c r="E9" s="42"/>
      <c r="F9" s="43"/>
      <c r="G9" s="43"/>
      <c r="H9" s="43"/>
      <c r="I9" s="42"/>
      <c r="J9" s="44"/>
      <c r="K9" s="20"/>
      <c r="L9" s="20"/>
      <c r="N9" s="112"/>
      <c r="P9" s="21"/>
      <c r="Q9" s="22" t="s">
        <v>21</v>
      </c>
      <c r="R9" s="23" t="s">
        <v>22</v>
      </c>
    </row>
    <row r="10" spans="2:18" ht="15.75" thickBot="1">
      <c r="B10" s="45" t="s">
        <v>1</v>
      </c>
      <c r="C10" s="118" t="s">
        <v>24</v>
      </c>
      <c r="D10" s="119"/>
      <c r="E10" s="120"/>
      <c r="F10" s="46" t="s">
        <v>0</v>
      </c>
      <c r="G10" s="47" t="s">
        <v>23</v>
      </c>
      <c r="H10" s="47" t="s">
        <v>15</v>
      </c>
      <c r="I10" s="48" t="s">
        <v>13</v>
      </c>
      <c r="J10" s="49" t="s">
        <v>2</v>
      </c>
      <c r="K10" s="24" t="s">
        <v>18</v>
      </c>
      <c r="L10" s="25"/>
      <c r="M10" s="25" t="s">
        <v>594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05">
        <v>1</v>
      </c>
      <c r="C11" s="121" t="s">
        <v>597</v>
      </c>
      <c r="D11" s="122"/>
      <c r="E11" s="123"/>
      <c r="F11" s="107">
        <v>1</v>
      </c>
      <c r="G11" s="98" t="s">
        <v>23</v>
      </c>
      <c r="H11" s="77">
        <f aca="true" t="shared" si="0" ref="H11:H17">+R11</f>
        <v>76500</v>
      </c>
      <c r="I11" s="101"/>
      <c r="J11" s="77">
        <f aca="true" t="shared" si="1" ref="J11:J28">F11*H11*(1-I11/100)</f>
        <v>76500</v>
      </c>
      <c r="K11" s="28">
        <v>1</v>
      </c>
      <c r="L11" s="29"/>
      <c r="M11" s="29">
        <f>77431*(1-0.35)</f>
        <v>50330.15</v>
      </c>
      <c r="N11" s="29">
        <v>51000</v>
      </c>
      <c r="O11" s="29"/>
      <c r="P11" s="30">
        <v>1.5</v>
      </c>
      <c r="Q11" s="31">
        <f>+N11</f>
        <v>51000</v>
      </c>
      <c r="R11" s="35">
        <f>Q11*P11</f>
        <v>76500</v>
      </c>
    </row>
    <row r="12" spans="2:18" ht="15">
      <c r="B12" s="126">
        <v>2</v>
      </c>
      <c r="C12" s="113"/>
      <c r="D12" s="114"/>
      <c r="E12" s="115"/>
      <c r="F12" s="108"/>
      <c r="G12" s="99"/>
      <c r="H12" s="78"/>
      <c r="I12" s="102"/>
      <c r="J12" s="78"/>
      <c r="K12" s="28">
        <v>2</v>
      </c>
      <c r="L12" s="29"/>
      <c r="M12" s="29"/>
      <c r="N12" s="29"/>
      <c r="O12" s="29"/>
      <c r="P12" s="30">
        <v>1.5</v>
      </c>
      <c r="Q12" s="31">
        <v>4431</v>
      </c>
      <c r="R12" s="35">
        <f aca="true" t="shared" si="2" ref="R12:R28">Q12*P12</f>
        <v>6646.5</v>
      </c>
    </row>
    <row r="13" spans="2:18" ht="15">
      <c r="B13" s="126">
        <v>3</v>
      </c>
      <c r="C13" s="113"/>
      <c r="D13" s="114"/>
      <c r="E13" s="115"/>
      <c r="F13" s="108"/>
      <c r="G13" s="99"/>
      <c r="H13" s="78"/>
      <c r="I13" s="102"/>
      <c r="J13" s="78"/>
      <c r="K13" s="28">
        <v>3</v>
      </c>
      <c r="L13" s="29"/>
      <c r="M13" s="29"/>
      <c r="N13" s="29"/>
      <c r="O13" s="29"/>
      <c r="P13" s="30">
        <v>1</v>
      </c>
      <c r="Q13" s="31">
        <f>+M13</f>
        <v>0</v>
      </c>
      <c r="R13" s="35">
        <f t="shared" si="2"/>
        <v>0</v>
      </c>
    </row>
    <row r="14" spans="2:18" ht="15">
      <c r="B14" s="126">
        <v>4</v>
      </c>
      <c r="C14" s="113"/>
      <c r="D14" s="114"/>
      <c r="E14" s="115"/>
      <c r="F14" s="108"/>
      <c r="G14" s="99"/>
      <c r="H14" s="78"/>
      <c r="I14" s="102"/>
      <c r="J14" s="78"/>
      <c r="K14" s="28">
        <v>4</v>
      </c>
      <c r="L14" s="29"/>
      <c r="M14" s="29"/>
      <c r="N14" s="29"/>
      <c r="O14" s="29"/>
      <c r="P14" s="30">
        <v>1</v>
      </c>
      <c r="Q14" s="31">
        <f>+M14</f>
        <v>0</v>
      </c>
      <c r="R14" s="35">
        <f t="shared" si="2"/>
        <v>0</v>
      </c>
    </row>
    <row r="15" spans="2:18" s="97" customFormat="1" ht="15">
      <c r="B15" s="126">
        <v>5</v>
      </c>
      <c r="C15" s="113"/>
      <c r="D15" s="114"/>
      <c r="E15" s="115"/>
      <c r="F15" s="108"/>
      <c r="G15" s="99"/>
      <c r="H15" s="78"/>
      <c r="I15" s="102"/>
      <c r="J15" s="78"/>
      <c r="K15" s="96">
        <v>5</v>
      </c>
      <c r="M15" s="29"/>
      <c r="P15" s="30">
        <v>1</v>
      </c>
      <c r="Q15" s="31">
        <f>+M15</f>
        <v>0</v>
      </c>
      <c r="R15" s="35">
        <f t="shared" si="2"/>
        <v>0</v>
      </c>
    </row>
    <row r="16" spans="2:18" s="97" customFormat="1" ht="15">
      <c r="B16" s="126">
        <v>6</v>
      </c>
      <c r="C16" s="80"/>
      <c r="D16" s="81"/>
      <c r="E16" s="82"/>
      <c r="F16" s="108"/>
      <c r="G16" s="99"/>
      <c r="H16" s="78"/>
      <c r="I16" s="102"/>
      <c r="J16" s="78"/>
      <c r="K16" s="96">
        <v>6</v>
      </c>
      <c r="N16" s="29"/>
      <c r="P16" s="30">
        <v>1</v>
      </c>
      <c r="Q16" s="31">
        <f>+M16</f>
        <v>0</v>
      </c>
      <c r="R16" s="35">
        <f t="shared" si="2"/>
        <v>0</v>
      </c>
    </row>
    <row r="17" spans="2:18" ht="15">
      <c r="B17" s="126">
        <v>7</v>
      </c>
      <c r="C17" s="80"/>
      <c r="D17" s="81"/>
      <c r="E17" s="82"/>
      <c r="F17" s="108"/>
      <c r="G17" s="99"/>
      <c r="H17" s="78"/>
      <c r="I17" s="102"/>
      <c r="J17" s="78"/>
      <c r="K17" s="28">
        <v>7</v>
      </c>
      <c r="L17" s="29"/>
      <c r="M17" s="29"/>
      <c r="N17" s="29"/>
      <c r="O17" s="29"/>
      <c r="P17" s="30">
        <v>1.3</v>
      </c>
      <c r="Q17" s="31">
        <f>+M17</f>
        <v>0</v>
      </c>
      <c r="R17" s="35">
        <f t="shared" si="2"/>
        <v>0</v>
      </c>
    </row>
    <row r="18" spans="2:18" ht="15">
      <c r="B18" s="106">
        <v>8</v>
      </c>
      <c r="C18" s="80"/>
      <c r="D18" s="81"/>
      <c r="E18" s="82"/>
      <c r="F18" s="108"/>
      <c r="G18" s="99"/>
      <c r="H18" s="95"/>
      <c r="I18" s="103"/>
      <c r="J18" s="95"/>
      <c r="K18" s="28">
        <v>8</v>
      </c>
      <c r="L18" s="29"/>
      <c r="M18" s="29"/>
      <c r="N18" s="29"/>
      <c r="O18" s="29"/>
      <c r="P18" s="30">
        <v>1</v>
      </c>
      <c r="Q18" s="31">
        <f>+L18</f>
        <v>0</v>
      </c>
      <c r="R18" s="35">
        <f t="shared" si="2"/>
        <v>0</v>
      </c>
    </row>
    <row r="19" spans="2:18" ht="15">
      <c r="B19" s="106">
        <v>9</v>
      </c>
      <c r="C19" s="50"/>
      <c r="D19" s="51"/>
      <c r="E19" s="52"/>
      <c r="F19" s="109"/>
      <c r="G19" s="100"/>
      <c r="H19" s="78">
        <f aca="true" t="shared" si="3" ref="H19:H28">VLOOKUP(B19,COTIZADO,8,FALSE)</f>
        <v>0</v>
      </c>
      <c r="I19" s="102">
        <v>0</v>
      </c>
      <c r="J19" s="78">
        <f t="shared" si="1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2"/>
        <v>0</v>
      </c>
    </row>
    <row r="20" spans="2:18" ht="15">
      <c r="B20" s="106">
        <v>10</v>
      </c>
      <c r="C20" s="50"/>
      <c r="D20" s="51"/>
      <c r="E20" s="52"/>
      <c r="F20" s="109"/>
      <c r="G20" s="100"/>
      <c r="H20" s="78">
        <f t="shared" si="3"/>
        <v>0</v>
      </c>
      <c r="I20" s="102">
        <v>0</v>
      </c>
      <c r="J20" s="78">
        <f t="shared" si="1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2"/>
        <v>0</v>
      </c>
    </row>
    <row r="21" spans="2:18" ht="15">
      <c r="B21" s="106">
        <v>11</v>
      </c>
      <c r="C21" s="50"/>
      <c r="D21" s="51"/>
      <c r="E21" s="52"/>
      <c r="F21" s="109"/>
      <c r="G21" s="100"/>
      <c r="H21" s="78">
        <f t="shared" si="3"/>
        <v>0</v>
      </c>
      <c r="I21" s="102">
        <v>0</v>
      </c>
      <c r="J21" s="78">
        <f t="shared" si="1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2"/>
        <v>0</v>
      </c>
    </row>
    <row r="22" spans="2:18" ht="15">
      <c r="B22" s="106">
        <v>12</v>
      </c>
      <c r="C22" s="50"/>
      <c r="D22" s="51"/>
      <c r="E22" s="52"/>
      <c r="F22" s="109"/>
      <c r="G22" s="100"/>
      <c r="H22" s="78">
        <f t="shared" si="3"/>
        <v>0</v>
      </c>
      <c r="I22" s="102">
        <v>0</v>
      </c>
      <c r="J22" s="78">
        <f t="shared" si="1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06">
        <v>13</v>
      </c>
      <c r="C23" s="50"/>
      <c r="D23" s="51"/>
      <c r="E23" s="52"/>
      <c r="F23" s="109"/>
      <c r="G23" s="100"/>
      <c r="H23" s="78">
        <f t="shared" si="3"/>
        <v>0</v>
      </c>
      <c r="I23" s="102">
        <v>0</v>
      </c>
      <c r="J23" s="78">
        <f t="shared" si="1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06">
        <v>14</v>
      </c>
      <c r="C24" s="50"/>
      <c r="D24" s="51"/>
      <c r="E24" s="52"/>
      <c r="F24" s="109"/>
      <c r="G24" s="100"/>
      <c r="H24" s="78">
        <f t="shared" si="3"/>
        <v>0</v>
      </c>
      <c r="I24" s="102">
        <v>0</v>
      </c>
      <c r="J24" s="78">
        <f t="shared" si="1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06">
        <v>15</v>
      </c>
      <c r="C25" s="50"/>
      <c r="D25" s="51"/>
      <c r="E25" s="52"/>
      <c r="F25" s="109"/>
      <c r="G25" s="100"/>
      <c r="H25" s="78">
        <f t="shared" si="3"/>
        <v>0</v>
      </c>
      <c r="I25" s="102">
        <v>0</v>
      </c>
      <c r="J25" s="78">
        <f t="shared" si="1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06">
        <v>16</v>
      </c>
      <c r="C26" s="50"/>
      <c r="D26" s="51"/>
      <c r="E26" s="52"/>
      <c r="F26" s="109"/>
      <c r="G26" s="100"/>
      <c r="H26" s="78">
        <f t="shared" si="3"/>
        <v>0</v>
      </c>
      <c r="I26" s="102">
        <v>0</v>
      </c>
      <c r="J26" s="78">
        <f t="shared" si="1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06">
        <v>17</v>
      </c>
      <c r="C27" s="50"/>
      <c r="D27" s="51"/>
      <c r="E27" s="52"/>
      <c r="F27" s="109"/>
      <c r="G27" s="100"/>
      <c r="H27" s="78">
        <f t="shared" si="3"/>
        <v>0</v>
      </c>
      <c r="I27" s="102">
        <v>0</v>
      </c>
      <c r="J27" s="78">
        <f t="shared" si="1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06">
        <v>18</v>
      </c>
      <c r="C28" s="53"/>
      <c r="D28" s="54"/>
      <c r="E28" s="55"/>
      <c r="F28" s="109"/>
      <c r="G28" s="100"/>
      <c r="H28" s="79">
        <f t="shared" si="3"/>
        <v>0</v>
      </c>
      <c r="I28" s="104">
        <v>0</v>
      </c>
      <c r="J28" s="79">
        <f t="shared" si="1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56" t="s">
        <v>17</v>
      </c>
      <c r="C29" s="110"/>
      <c r="D29" s="40"/>
      <c r="E29" s="40"/>
      <c r="F29" s="57"/>
      <c r="G29" s="58" t="s">
        <v>3</v>
      </c>
      <c r="H29" s="61"/>
      <c r="I29" s="59"/>
      <c r="J29" s="67">
        <f>SUM(J11:J28)</f>
        <v>76500</v>
      </c>
    </row>
    <row r="30" spans="2:10" ht="15">
      <c r="B30" s="60"/>
      <c r="C30" s="61"/>
      <c r="D30" s="62"/>
      <c r="E30" s="40"/>
      <c r="F30" s="63"/>
      <c r="G30" s="64" t="s">
        <v>13</v>
      </c>
      <c r="H30" s="65"/>
      <c r="I30" s="66"/>
      <c r="J30" s="67">
        <f>J29*I30</f>
        <v>0</v>
      </c>
    </row>
    <row r="31" spans="2:10" ht="15">
      <c r="B31" s="39"/>
      <c r="C31" s="40"/>
      <c r="D31" s="40"/>
      <c r="E31" s="40"/>
      <c r="F31" s="68"/>
      <c r="G31" s="69" t="s">
        <v>4</v>
      </c>
      <c r="H31" s="61"/>
      <c r="I31" s="70"/>
      <c r="J31" s="67">
        <f>J29-J30</f>
        <v>76500</v>
      </c>
    </row>
    <row r="32" spans="2:10" ht="15">
      <c r="B32" s="39"/>
      <c r="C32" s="40"/>
      <c r="D32" s="40"/>
      <c r="E32" s="40"/>
      <c r="F32" s="63"/>
      <c r="G32" s="64">
        <v>0.19</v>
      </c>
      <c r="H32" s="65"/>
      <c r="I32" s="66">
        <v>0.19</v>
      </c>
      <c r="J32" s="67">
        <f>J31*I32</f>
        <v>14535</v>
      </c>
    </row>
    <row r="33" spans="2:10" ht="15.75" thickBot="1">
      <c r="B33" s="41"/>
      <c r="C33" s="42"/>
      <c r="D33" s="42"/>
      <c r="E33" s="42"/>
      <c r="F33" s="71"/>
      <c r="G33" s="72" t="s">
        <v>2</v>
      </c>
      <c r="H33" s="73"/>
      <c r="I33" s="74"/>
      <c r="J33" s="75">
        <f>J31+J32</f>
        <v>91035</v>
      </c>
    </row>
  </sheetData>
  <sheetProtection formatCells="0"/>
  <mergeCells count="11">
    <mergeCell ref="C13:E13"/>
    <mergeCell ref="C15:E15"/>
    <mergeCell ref="E5:J5"/>
    <mergeCell ref="F6:H6"/>
    <mergeCell ref="F7:H7"/>
    <mergeCell ref="F8:H8"/>
    <mergeCell ref="C14:E14"/>
    <mergeCell ref="C10:E10"/>
    <mergeCell ref="C11:E11"/>
    <mergeCell ref="B8:C8"/>
    <mergeCell ref="C12:E12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6" activePane="bottomLeft" state="frozen"/>
      <selection pane="topLeft" activeCell="B1" sqref="B1"/>
      <selection pane="bottomLeft" activeCell="I108" sqref="I108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6" t="s">
        <v>582</v>
      </c>
      <c r="C107" t="s">
        <v>580</v>
      </c>
      <c r="E107" t="s">
        <v>583</v>
      </c>
      <c r="F107" t="s">
        <v>73</v>
      </c>
      <c r="G107" t="s">
        <v>33</v>
      </c>
      <c r="I107" t="s">
        <v>581</v>
      </c>
    </row>
    <row r="108" spans="1:9" ht="15">
      <c r="A108">
        <v>107</v>
      </c>
      <c r="B108" s="36" t="s">
        <v>596</v>
      </c>
      <c r="C108" t="s">
        <v>584</v>
      </c>
      <c r="E108" t="s">
        <v>585</v>
      </c>
      <c r="F108" t="s">
        <v>73</v>
      </c>
      <c r="G108" t="s">
        <v>33</v>
      </c>
      <c r="I108" t="s">
        <v>595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2015-01-05T14:42:28Z</cp:lastPrinted>
  <dcterms:created xsi:type="dcterms:W3CDTF">2013-07-12T05:01:37Z</dcterms:created>
  <dcterms:modified xsi:type="dcterms:W3CDTF">2015-01-05T14:42:39Z</dcterms:modified>
  <cp:category/>
  <cp:version/>
  <cp:contentType/>
  <cp:contentStatus/>
</cp:coreProperties>
</file>