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5" i="1" l="1"/>
  <c r="Q11" i="1"/>
  <c r="L16" i="1"/>
  <c r="L12" i="1"/>
  <c r="Q12" i="1"/>
  <c r="Q13" i="1"/>
  <c r="Q14" i="1"/>
  <c r="Q16" i="1"/>
  <c r="Q19" i="1" l="1"/>
  <c r="Q18" i="1"/>
  <c r="Q22" i="1" l="1"/>
  <c r="Q17" i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<sst xmlns="http://schemas.openxmlformats.org/spreadsheetml/2006/main" count="1048" uniqueCount="717">
  <si>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</si>
  <si>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</si>
  <si>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</si>
  <si>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</si>
  <si>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</si>
  <si>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</si>
  <si>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</si>
  <si>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</si>
  <si>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</si>
  <si>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</si>
  <si>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</si>
  <si>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</si>
  <si>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</si>
  <si>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</si>
  <si>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</si>
  <si>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</si>
  <si>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</si>
  <si>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</si>
  <si>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</si>
  <si>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</si>
  <si>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</si>
  <si>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</si>
  <si>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</si>
  <si>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</si>
  <si>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</si>
  <si>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</si>
  <si>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</si>
  <si>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</si>
  <si>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</si>
  <si>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</si>
  <si>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</si>
  <si>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</si>
  <si>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</si>
  <si>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</si>
  <si>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</si>
  <si>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</si>
  <si>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</si>
  <si>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</si>
  <si>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</si>
  <si>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</si>
  <si>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</si>
  <si>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</si>
  <si>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</si>
  <si>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</si>
  <si>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</si>
  <si>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</si>
  <si>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</si>
  <si>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</si>
  <si>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</si>
  <si>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</si>
  <si>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</si>
  <si>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</si>
  <si>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</si>
  <si>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</si>
  <si>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</si>
  <si>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</si>
  <si>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</si>
  <si>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</si>
  <si>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</si>
  <si>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</si>
  <si>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</si>
  <si>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</si>
  <si>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</si>
  <si>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</si>
  <si>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</si>
  <si>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</si>
  <si>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</si>
  <si>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</si>
  <si>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</si>
  <si>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</si>
  <si>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</si>
  <si>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</si>
  <si>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</si>
  <si>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</si>
  <si>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</si>
  <si>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</si>
  <si>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</si>
  <si>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</si>
  <si>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</si>
  <si>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</si>
  <si>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</si>
  <si>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</si>
  <si>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</si>
  <si>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</si>
  <si>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</si>
  <si>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</si>
  <si>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</si>
  <si>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</si>
  <si>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</si>
  <si>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</si>
  <si>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</si>
  <si>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</si>
  <si>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</si>
  <si>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</si>
  <si>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</si>
  <si>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</si>
  <si>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</si>
  <si>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</si>
  <si>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</si>
  <si>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</si>
  <si>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</si>
  <si>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</si>
  <si>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</si>
  <si>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</si>
  <si>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</si>
  <si>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</si>
  <si>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</si>
  <si>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</si>
  <si>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</si>
  <si>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</si>
  <si>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</si>
  <si>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</si>
  <si>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</si>
  <si>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</si>
  <si>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</si>
  <si>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</si>
  <si>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</si>
  <si>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</si>
  <si>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</si>
  <si>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</si>
  <si>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</si>
  <si>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</si>
  <si>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</si>
  <si>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</si>
  <si>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</si>
  <si>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</si>
  <si>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</si>
  <si>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</si>
  <si>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</si>
  <si>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</si>
  <si>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</si>
  <si>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</si>
  <si>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</si>
  <si>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</si>
  <si>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</si>
  <si>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</si>
  <si>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</si>
  <si>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</si>
  <si>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</si>
  <si>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</si>
  <si>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</si>
  <si>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</si>
  <si>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</si>
  <si>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</si>
  <si>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</si>
  <si>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</si>
  <si>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</si>
  <si>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</si>
  <si>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</si>
  <si>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</si>
  <si>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</si>
  <si>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</si>
  <si>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</si>
  <si>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</si>
  <si>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</si>
  <si>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</si>
  <si>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</si>
  <si>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</si>
  <si>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</si>
  <si>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</si>
  <si>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</si>
  <si>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</si>
  <si>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</si>
  <si>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</si>
  <si>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</si>
  <si>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</si>
  <si>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</si>
  <si>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</si>
  <si>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</si>
  <si>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</si>
  <si>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</si>
  <si>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</si>
  <si>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</si>
  <si>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</si>
  <si>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</si>
  <si>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</si>
  <si>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</si>
  <si>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</si>
  <si>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</si>
  <si>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</si>
  <si>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</si>
  <si>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</si>
  <si>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</si>
  <si>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</si>
  <si>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</si>
  <si>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</si>
  <si>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</si>
  <si>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</si>
  <si>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</si>
  <si>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</si>
  <si>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</si>
  <si>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</si>
  <si>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</si>
  <si>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</si>
  <si>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</si>
  <si>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</si>
  <si>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</si>
  <si>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</si>
  <si>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</si>
  <si>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</si>
  <si>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</si>
  <si>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</si>
  <si>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</si>
  <si>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</si>
  <si>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</si>
  <si>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</si>
  <si>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</si>
  <si>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</si>
  <si>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</si>
  <si>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</si>
  <si>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</si>
  <si>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</si>
  <si>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</si>
  <si>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</si>
  <si>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</si>
  <si>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</si>
  <si>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</si>
  <si>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</si>
  <si>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</si>
  <si>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</si>
  <si>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</si>
  <si>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</si>
  <si>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</si>
  <si>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</si>
  <si>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</si>
  <si>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</si>
  <si>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</si>
  <si>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</si>
  <si>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</si>
  <si>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</si>
  <si>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</si>
  <si>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</si>
  <si>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</si>
  <si>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</si>
  <si>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</si>
  <si>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</si>
  <si>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</si>
  <si>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</si>
  <si>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</si>
  <si>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</si>
  <si>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</si>
  <si>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</si>
  <si>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</si>
  <si>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</si>
  <si>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</si>
  <si>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</si>
  <si>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</si>
  <si>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</si>
  <si>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</si>
  <si>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</si>
  <si>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</si>
  <si>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</si>
  <si>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</si>
  <si>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</si>
  <si>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</si>
  <si>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</si>
  <si>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</si>
  <si>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</si>
  <si>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</si>
  <si>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</si>
  <si>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</si>
  <si>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</si>
  <si>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</si>
  <si>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</si>
  <si>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</si>
  <si>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</si>
  <si>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</si>
  <si>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</si>
  <si>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</si>
  <si>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</si>
  <si>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</si>
  <si>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</si>
  <si>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</si>
  <si>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</si>
  <si>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</si>
  <si>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</si>
  <si>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</si>
  <si>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</si>
  <si>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</si>
  <si>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</si>
  <si>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</si>
  <si>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</si>
  <si>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</si>
  <si>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</si>
  <si>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</si>
  <si>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</si>
  <si>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</si>
  <si>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</si>
  <si>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</si>
  <si>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</si>
  <si>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</si>
  <si>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</si>
  <si>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</si>
  <si>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</si>
  <si>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</si>
  <si>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</si>
  <si>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</si>
  <si>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</si>
  <si>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</si>
  <si>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</si>
  <si>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</si>
  <si>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</si>
  <si>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</si>
  <si>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</si>
  <si>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</si>
  <si>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</si>
  <si>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</si>
  <si>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</si>
  <si>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</si>
  <si>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</si>
  <si>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</si>
  <si>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</si>
  <si>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</si>
  <si>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</si>
  <si>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</si>
  <si>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</si>
  <si>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</si>
  <si>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</si>
  <si>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</si>
  <si>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</si>
  <si>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</si>
  <si>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</si>
  <si>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</si>
  <si>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</si>
  <si>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</si>
  <si>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</si>
  <si>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</si>
  <si>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</si>
  <si>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</si>
  <si>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</si>
  <si>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</si>
  <si>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</si>
  <si>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</si>
  <si>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</si>
  <si>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</si>
  <si>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</si>
  <si>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</si>
  <si>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</si>
  <si>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</si>
  <si>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</si>
  <si>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</si>
  <si>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</si>
  <si>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</si>
  <si>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</si>
  <si>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</si>
  <si>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</si>
  <si>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</si>
  <si>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</si>
  <si>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</si>
  <si>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</si>
  <si>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</si>
  <si>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</si>
  <si>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</si>
  <si>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</si>
  <si>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</si>
  <si>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</si>
  <si>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</si>
  <si>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</si>
  <si>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</si>
  <si>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</si>
  <si>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</si>
  <si>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</si>
  <si>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</si>
  <si>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</si>
  <si>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</si>
  <si>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</si>
  <si>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</si>
  <si>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</si>
  <si>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</si>
  <si>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</si>
  <si>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</si>
  <si>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</si>
  <si>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</si>
  <si>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</si>
  <si>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</si>
  <si>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</si>
  <si>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</si>
  <si>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</si>
  <si>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</si>
  <si>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</si>
  <si>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</si>
  <si>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</si>
  <si>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</si>
  <si>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</si>
  <si>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</si>
  <si>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</si>
  <si>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</si>
  <si>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</si>
  <si>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</si>
  <si>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</si>
  <si>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</si>
  <si>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</si>
  <si>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</si>
  <si>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</si>
  <si>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</si>
  <si>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</si>
  <si>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</si>
  <si>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</si>
  <si>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</si>
  <si>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</si>
  <si>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</si>
  <si>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</si>
  <si>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</si>
  <si>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</si>
  <si>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</si>
  <si>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</si>
  <si>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</si>
  <si>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</si>
  <si>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</si>
  <si>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</si>
  <si>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</si>
  <si>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</si>
  <si>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</si>
  <si>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</si>
  <si>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</si>
  <si>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</si>
  <si>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</si>
  <si>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</si>
  <si>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</si>
  <si>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</si>
  <si>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</si>
  <si>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</si>
  <si>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</si>
  <si>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</si>
  <si>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</si>
  <si>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</si>
  <si>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</si>
  <si>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</si>
  <si>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</si>
  <si>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</si>
  <si>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</si>
  <si>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</si>
  <si>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</si>
  <si>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</si>
  <si>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</si>
  <si>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</si>
  <si>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</si>
  <si>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</si>
  <si>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</si>
  <si>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</si>
  <si>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</si>
  <si>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</si>
  <si>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</si>
  <si>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</si>
  <si>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</si>
  <si>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</si>
  <si>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</si>
  <si>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</si>
  <si>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</si>
  <si>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</si>
  <si>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</si>
  <si>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</si>
  <si>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</si>
  <si>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</si>
  <si>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</si>
  <si>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</si>
  <si>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</si>
  <si>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</si>
  <si>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</si>
  <si>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</si>
  <si>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</si>
  <si>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</si>
  <si>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</si>
  <si>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</si>
  <si>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</si>
  <si>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</si>
  <si>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</si>
  <si>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</si>
  <si>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</si>
  <si>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</si>
  <si>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</si>
  <si>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</si>
  <si>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</si>
  <si>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</si>
  <si>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</si>
  <si>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</si>
  <si>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</si>
  <si>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</si>
  <si>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</si>
  <si>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</si>
  <si>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</si>
  <si>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</si>
  <si>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</si>
  <si>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</si>
  <si>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</si>
  <si>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</si>
  <si>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</si>
  <si>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</si>
  <si>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</si>
  <si>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</si>
  <si>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</si>
  <si>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</si>
  <si>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</si>
  <si>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</si>
  <si>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</si>
  <si>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</si>
  <si>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</si>
  <si>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</si>
  <si>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</si>
  <si>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</si>
  <si>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</si>
  <si>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</si>
  <si>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</si>
  <si>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</si>
  <si>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</si>
  <si>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</si>
  <si>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</si>
  <si>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</si>
  <si>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</si>
  <si>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</si>
  <si>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</si>
  <si>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</si>
  <si>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</si>
  <si>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</si>
  <si>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</si>
  <si>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</si>
  <si>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</si>
  <si>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</si>
  <si>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</si>
  <si>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</si>
  <si>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</si>
  <si>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</si>
  <si>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</si>
  <si>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</si>
  <si>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</si>
  <si>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</si>
  <si>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</si>
  <si>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</si>
  <si>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</si>
  <si>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</si>
  <si>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</si>
  <si>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</si>
  <si>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</si>
  <si>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</si>
  <si>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</si>
  <si>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</si>
  <si>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</si>
  <si>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</si>
  <si>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</si>
  <si>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</si>
  <si>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</si>
  <si>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</si>
  <si>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</si>
  <si>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</si>
  <si>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</si>
  <si>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</si>
  <si>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</si>
  <si>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</si>
  <si>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</si>
  <si>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</si>
  <si>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</si>
  <si>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</si>
  <si>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</si>
  <si>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</si>
  <si>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</si>
  <si>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</si>
  <si>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</si>
  <si>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</si>
  <si>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</si>
  <si>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</si>
  <si>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</si>
  <si>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</si>
  <si>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</si>
  <si>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</si>
  <si>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</si>
  <si>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</si>
  <si>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</si>
  <si>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</si>
  <si>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</si>
  <si>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</si>
  <si>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</si>
  <si>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</si>
  <si>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</si>
  <si>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</si>
  <si>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</si>
  <si>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</si>
  <si>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</si>
  <si>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</si>
  <si>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</si>
  <si>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</si>
  <si>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</si>
  <si>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</si>
  <si>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</si>
  <si>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</si>
  <si>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</si>
  <si>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</si>
  <si>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</si>
  <si>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</si>
  <si>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</si>
  <si>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</si>
  <si>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</si>
  <si>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</si>
  <si>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</si>
  <si>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</si>
  <si>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</si>
  <si>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</si>
  <si>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</si>
  <si>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</si>
  <si>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</si>
  <si>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</si>
  <si>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</si>
  <si>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</si>
  <si>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</si>
  <si>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</si>
  <si>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</si>
  <si>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</si>
  <si>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</si>
  <si>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</si>
  <si>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</si>
  <si>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</si>
  <si>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</si>
  <si>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</si>
  <si>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</si>
  <si>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</si>
  <si>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</si>
  <si>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</si>
  <si>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</si>
  <si>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</si>
  <si>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</si>
  <si>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</si>
  <si>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</si>
  <si>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</si>
  <si>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</si>
  <si>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</si>
  <si>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</si>
  <si>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</si>
  <si>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</si>
  <si>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</si>
  <si>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</si>
  <si>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</si>
  <si>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</si>
  <si>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</si>
  <si>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</si>
  <si>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</si>
  <si>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</si>
  <si>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</si>
  <si>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</si>
  <si>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</si>
  <si>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</si>
  <si>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</si>
  <si>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</si>
  <si>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</si>
  <si>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</si>
  <si>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</si>
  <si>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</si>
  <si>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</si>
  <si>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</si>
  <si>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</si>
  <si>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</si>
  <si>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</si>
  <si>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</si>
  <si>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</si>
  <si>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</si>
  <si>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</si>
  <si>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</si>
  <si>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</si>
  <si>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</si>
  <si>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</si>
  <si>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</si>
  <si>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</si>
  <si>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</si>
  <si>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</si>
  <si>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</si>
  <si>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</si>
  <si>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</si>
  <si>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</si>
  <si>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</si>
  <si>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</si>
  <si>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</si>
  <si>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</si>
  <si>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</si>
  <si>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</si>
  <si>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</si>
  <si>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</si>
  <si>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</si>
  <si>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</si>
  <si>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</si>
  <si>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</si>
  <si>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</si>
  <si>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</si>
  <si>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</si>
  <si>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</si>
  <si>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</si>
  <si>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</si>
  <si>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</si>
  <si>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</si>
  <si>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</si>
  <si>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</si>
  <si>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</si>
  <si>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</si>
  <si>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</si>
  <si>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</si>
  <si>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</si>
  <si>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</si>
  <si>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</si>
  <si>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</si>
  <si>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</si>
  <si>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</si>
  <si>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</si>
  <si>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</si>
  <si>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</si>
  <si>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</si>
  <si>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</si>
  <si>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</si>
  <si>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</si>
  <si>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</si>
  <si>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</si>
  <si>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</si>
  <si>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</si>
  <si>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</si>
  <si>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METRO</t>
  </si>
  <si>
    <t>MANGUERA PVC MALLA TEXTIL 3/4"</t>
  </si>
  <si>
    <t>ACOPLE RAPIDO COMPLETO PVC 3/4"</t>
  </si>
  <si>
    <t>ADAPTADOR PVC HID. 1/2"HE X 3/4"HE</t>
  </si>
  <si>
    <t>ADAPTADOR PVC HID. 1"HI X 3/4"HE</t>
  </si>
  <si>
    <t>ABRAZADERA INOX 3/4"</t>
  </si>
  <si>
    <t>MANGUERA PVC PARA NIVEL 3/4"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</si>
</sst>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1" fontId="19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15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4" zoomScale="110" zoomScaleNormal="110" workbookViewId="0">
      <selection activeCell="J19" sqref="J19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2154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706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 t="str">
        <f>VLOOKUP(D4,CLIENTES,4,FALSE)</f>
        <v>Calle Lo Echevers 801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Codelpa Chile S.A.</v>
      </c>
      <c r="E6" s="37" t="s">
        <v>7</v>
      </c>
      <c r="F6" s="122" t="str">
        <f>VLOOKUP(D4,CLIENTES,5,FALSE)</f>
        <v>QUILICURA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 t="str">
        <f>VLOOKUP(D4,CLIENTES,8,FALSE)</f>
        <v>Marcos Velasquez</v>
      </c>
    </row>
    <row r="8" spans="2:21" ht="15.75" thickBot="1" x14ac:dyDescent="0.3">
      <c r="B8" s="118" t="s">
        <v>26</v>
      </c>
      <c r="C8" s="119"/>
      <c r="D8" s="95">
        <f>VLOOKUP(D4,CLIENTES,7,FALSE)</f>
        <v>0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41983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5" t="s">
        <v>22</v>
      </c>
      <c r="D10" s="116"/>
      <c r="E10" s="11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23" t="s">
        <v>711</v>
      </c>
      <c r="D11" s="124"/>
      <c r="E11" s="125"/>
      <c r="F11" s="107">
        <v>50</v>
      </c>
      <c r="G11" s="107" t="s">
        <v>710</v>
      </c>
      <c r="H11" s="108">
        <f t="shared" ref="H11:H28" si="0">VLOOKUP(B11,COTIZADO,8,FALSE)</f>
        <v>1460</v>
      </c>
      <c r="I11" s="110">
        <v>0</v>
      </c>
      <c r="J11" s="109">
        <f t="shared" ref="J11:J28" si="1">F11*H11*(1-I11/100)</f>
        <v>73000</v>
      </c>
      <c r="K11" s="28">
        <v>1</v>
      </c>
      <c r="L11" s="99"/>
      <c r="M11" s="99">
        <v>1460</v>
      </c>
      <c r="N11" s="100"/>
      <c r="O11" s="100"/>
      <c r="P11" s="91">
        <v>1</v>
      </c>
      <c r="Q11" s="92">
        <f>M11</f>
        <v>1460</v>
      </c>
      <c r="R11" s="93">
        <f>Q11*P11</f>
        <v>1460</v>
      </c>
      <c r="S11" s="84">
        <f t="shared" ref="S11:S24" si="2">H11/0.9</f>
        <v>1622.2222222222222</v>
      </c>
    </row>
    <row r="12" spans="2:21" ht="15" customHeight="1" x14ac:dyDescent="0.25">
      <c r="B12" s="111">
        <v>2</v>
      </c>
      <c r="C12" s="123" t="s">
        <v>712</v>
      </c>
      <c r="D12" s="124"/>
      <c r="E12" s="125"/>
      <c r="F12" s="52">
        <v>3</v>
      </c>
      <c r="G12" s="52" t="s">
        <v>21</v>
      </c>
      <c r="H12" s="112">
        <f t="shared" si="0"/>
        <v>1989</v>
      </c>
      <c r="I12" s="88">
        <v>0</v>
      </c>
      <c r="J12" s="113">
        <f t="shared" si="1"/>
        <v>5967</v>
      </c>
      <c r="K12" s="28">
        <v>2</v>
      </c>
      <c r="L12" s="99">
        <f>435+891</f>
        <v>1326</v>
      </c>
      <c r="M12" s="99"/>
      <c r="N12" s="100"/>
      <c r="O12" s="100"/>
      <c r="P12" s="91">
        <v>1.5</v>
      </c>
      <c r="Q12" s="92">
        <f t="shared" ref="Q12:Q16" si="3">L12</f>
        <v>1326</v>
      </c>
      <c r="R12" s="93">
        <f t="shared" ref="R12:R28" si="4">Q12*P12</f>
        <v>1989</v>
      </c>
      <c r="S12" s="84">
        <f t="shared" si="2"/>
        <v>2210</v>
      </c>
    </row>
    <row r="13" spans="2:21" ht="15" customHeight="1" x14ac:dyDescent="0.25">
      <c r="B13" s="111">
        <v>3</v>
      </c>
      <c r="C13" s="123" t="s">
        <v>713</v>
      </c>
      <c r="D13" s="124"/>
      <c r="E13" s="125"/>
      <c r="F13" s="52">
        <v>1</v>
      </c>
      <c r="G13" s="52" t="s">
        <v>21</v>
      </c>
      <c r="H13" s="112">
        <f t="shared" si="0"/>
        <v>810</v>
      </c>
      <c r="I13" s="114">
        <v>0</v>
      </c>
      <c r="J13" s="113">
        <f t="shared" si="1"/>
        <v>810</v>
      </c>
      <c r="K13" s="28">
        <v>3</v>
      </c>
      <c r="L13" s="99">
        <v>540</v>
      </c>
      <c r="M13" s="99"/>
      <c r="N13" s="100"/>
      <c r="O13" s="100"/>
      <c r="P13" s="91">
        <v>1.5</v>
      </c>
      <c r="Q13" s="92">
        <f t="shared" si="3"/>
        <v>540</v>
      </c>
      <c r="R13" s="93">
        <f t="shared" si="4"/>
        <v>810</v>
      </c>
      <c r="S13" s="84">
        <f t="shared" si="2"/>
        <v>900</v>
      </c>
    </row>
    <row r="14" spans="2:21" x14ac:dyDescent="0.25">
      <c r="B14" s="111">
        <v>4</v>
      </c>
      <c r="C14" s="123" t="s">
        <v>714</v>
      </c>
      <c r="D14" s="124"/>
      <c r="E14" s="125"/>
      <c r="F14" s="52">
        <v>1</v>
      </c>
      <c r="G14" s="52" t="s">
        <v>21</v>
      </c>
      <c r="H14" s="112">
        <f t="shared" si="0"/>
        <v>1395</v>
      </c>
      <c r="I14" s="88">
        <v>0</v>
      </c>
      <c r="J14" s="113">
        <f t="shared" si="1"/>
        <v>1395</v>
      </c>
      <c r="K14" s="28">
        <v>4</v>
      </c>
      <c r="L14" s="99">
        <v>930</v>
      </c>
      <c r="M14" s="99"/>
      <c r="N14" s="100"/>
      <c r="P14" s="91">
        <v>1.5</v>
      </c>
      <c r="Q14" s="92">
        <f t="shared" si="3"/>
        <v>930</v>
      </c>
      <c r="R14" s="93">
        <f t="shared" si="4"/>
        <v>1395</v>
      </c>
      <c r="S14" s="84">
        <f t="shared" si="2"/>
        <v>1550</v>
      </c>
    </row>
    <row r="15" spans="2:21" s="20" customFormat="1" ht="15" customHeight="1" x14ac:dyDescent="0.25">
      <c r="B15" s="111">
        <v>5</v>
      </c>
      <c r="C15" s="123" t="s">
        <v>715</v>
      </c>
      <c r="D15" s="124"/>
      <c r="E15" s="125"/>
      <c r="F15" s="52">
        <v>3</v>
      </c>
      <c r="G15" s="52" t="s">
        <v>21</v>
      </c>
      <c r="H15" s="112">
        <f t="shared" si="0"/>
        <v>450</v>
      </c>
      <c r="I15" s="88">
        <v>0</v>
      </c>
      <c r="J15" s="113">
        <f t="shared" si="1"/>
        <v>1350</v>
      </c>
      <c r="K15" s="83">
        <v>5</v>
      </c>
      <c r="L15" s="99"/>
      <c r="M15" s="99">
        <v>450</v>
      </c>
      <c r="N15" s="100"/>
      <c r="O15" s="100"/>
      <c r="P15" s="91">
        <v>1</v>
      </c>
      <c r="Q15" s="92">
        <f>M15</f>
        <v>450</v>
      </c>
      <c r="R15" s="94">
        <f t="shared" si="4"/>
        <v>450</v>
      </c>
      <c r="S15" s="84">
        <f t="shared" si="2"/>
        <v>500</v>
      </c>
    </row>
    <row r="16" spans="2:21" x14ac:dyDescent="0.25">
      <c r="B16" s="111">
        <v>6</v>
      </c>
      <c r="C16" s="123" t="s">
        <v>716</v>
      </c>
      <c r="D16" s="124"/>
      <c r="E16" s="125"/>
      <c r="F16" s="52">
        <v>15</v>
      </c>
      <c r="G16" s="52" t="s">
        <v>710</v>
      </c>
      <c r="H16" s="112">
        <f t="shared" si="0"/>
        <v>2929.4999999999995</v>
      </c>
      <c r="I16" s="88">
        <v>0</v>
      </c>
      <c r="J16" s="113">
        <f t="shared" si="1"/>
        <v>43942.499999999993</v>
      </c>
      <c r="K16" s="28">
        <v>6</v>
      </c>
      <c r="L16" s="99">
        <f>2790*(1-0.3)</f>
        <v>1952.9999999999998</v>
      </c>
      <c r="M16" s="100"/>
      <c r="N16" s="100"/>
      <c r="O16" s="100"/>
      <c r="P16" s="91">
        <v>1.5</v>
      </c>
      <c r="Q16" s="92">
        <f t="shared" si="3"/>
        <v>1952.9999999999998</v>
      </c>
      <c r="R16" s="93">
        <f t="shared" si="4"/>
        <v>2929.4999999999995</v>
      </c>
      <c r="S16" s="84">
        <f t="shared" si="2"/>
        <v>3254.9999999999995</v>
      </c>
    </row>
    <row r="17" spans="2:19" x14ac:dyDescent="0.25">
      <c r="B17" s="86">
        <v>7</v>
      </c>
      <c r="C17" s="123"/>
      <c r="D17" s="124"/>
      <c r="E17" s="125"/>
      <c r="F17" s="52"/>
      <c r="G17" s="52"/>
      <c r="H17" s="87">
        <f>R17</f>
        <v>0</v>
      </c>
      <c r="I17" s="88">
        <v>0</v>
      </c>
      <c r="J17" s="89">
        <f t="shared" si="1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>M17</f>
        <v>0</v>
      </c>
      <c r="R17" s="93">
        <f t="shared" si="4"/>
        <v>0</v>
      </c>
      <c r="S17" s="84">
        <f t="shared" si="2"/>
        <v>0</v>
      </c>
    </row>
    <row r="18" spans="2:19" s="20" customFormat="1" x14ac:dyDescent="0.25">
      <c r="B18" s="86">
        <v>8</v>
      </c>
      <c r="C18" s="123"/>
      <c r="D18" s="124"/>
      <c r="E18" s="12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>M18</f>
        <v>0</v>
      </c>
      <c r="R18" s="94">
        <f t="shared" si="4"/>
        <v>0</v>
      </c>
      <c r="S18" s="84">
        <f t="shared" si="2"/>
        <v>0</v>
      </c>
    </row>
    <row r="19" spans="2:19" x14ac:dyDescent="0.25">
      <c r="B19" s="86">
        <v>9</v>
      </c>
      <c r="C19" s="123"/>
      <c r="D19" s="124"/>
      <c r="E19" s="125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>M19</f>
        <v>0</v>
      </c>
      <c r="R19" s="93">
        <f t="shared" si="4"/>
        <v>0</v>
      </c>
      <c r="S19" s="84">
        <f t="shared" si="2"/>
        <v>0</v>
      </c>
    </row>
    <row r="20" spans="2:19" x14ac:dyDescent="0.25">
      <c r="B20" s="86">
        <v>10</v>
      </c>
      <c r="C20" s="123"/>
      <c r="D20" s="124"/>
      <c r="E20" s="125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5">L20</f>
        <v>0</v>
      </c>
      <c r="R20" s="93">
        <f t="shared" si="4"/>
        <v>0</v>
      </c>
      <c r="S20" s="84">
        <f t="shared" si="2"/>
        <v>0</v>
      </c>
    </row>
    <row r="21" spans="2:19" x14ac:dyDescent="0.25">
      <c r="B21" s="86">
        <v>11</v>
      </c>
      <c r="C21" s="123"/>
      <c r="D21" s="124"/>
      <c r="E21" s="125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4"/>
        <v>0</v>
      </c>
      <c r="S21" s="84">
        <f t="shared" si="2"/>
        <v>0</v>
      </c>
    </row>
    <row r="22" spans="2:19" x14ac:dyDescent="0.25">
      <c r="B22" s="86">
        <v>12</v>
      </c>
      <c r="C22" s="123"/>
      <c r="D22" s="124"/>
      <c r="E22" s="125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4"/>
        <v>0</v>
      </c>
      <c r="S22" s="84">
        <f t="shared" si="2"/>
        <v>0</v>
      </c>
    </row>
    <row r="23" spans="2:19" x14ac:dyDescent="0.25">
      <c r="B23" s="86">
        <v>13</v>
      </c>
      <c r="C23" s="123"/>
      <c r="D23" s="124"/>
      <c r="E23" s="125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2"/>
        <v>0</v>
      </c>
    </row>
    <row r="24" spans="2:19" x14ac:dyDescent="0.25">
      <c r="B24" s="86">
        <v>14</v>
      </c>
      <c r="C24" s="123"/>
      <c r="D24" s="124"/>
      <c r="E24" s="125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2"/>
        <v>0</v>
      </c>
    </row>
    <row r="25" spans="2:19" x14ac:dyDescent="0.25">
      <c r="B25" s="86">
        <v>15</v>
      </c>
      <c r="C25" s="123"/>
      <c r="D25" s="124"/>
      <c r="E25" s="125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23"/>
      <c r="D26" s="124"/>
      <c r="E26" s="125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23"/>
      <c r="D27" s="124"/>
      <c r="E27" s="125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23"/>
      <c r="D28" s="124"/>
      <c r="E28" s="125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674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126464.5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26"/>
      <c r="E31" s="119"/>
      <c r="F31" s="66"/>
      <c r="G31" s="67" t="s">
        <v>4</v>
      </c>
      <c r="H31" s="60"/>
      <c r="I31" s="68"/>
      <c r="J31" s="65">
        <f>J29-J30</f>
        <v>126464.5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24028.255000000001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150492.755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40" sqref="B14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5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x14ac:dyDescent="0.25">
      <c r="A140">
        <v>142</v>
      </c>
      <c r="B140" s="30" t="s">
        <v>706</v>
      </c>
      <c r="C140" t="s">
        <v>707</v>
      </c>
      <c r="E140" s="105" t="s">
        <v>708</v>
      </c>
      <c r="F140" t="s">
        <v>63</v>
      </c>
      <c r="G140" t="s">
        <v>31</v>
      </c>
      <c r="I140" t="s">
        <v>709</v>
      </c>
      <c r="M140" t="s">
        <v>571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odelpa Chile S.A.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2014-12-10T14:25:01Z</cp:lastPrinted>
  <dcterms:created xsi:type="dcterms:W3CDTF">2013-07-12T05:01:37Z</dcterms:created>
  <dcterms:modified xsi:type="dcterms:W3CDTF">2014-12-10T20:41:15Z</dcterms:modified>
</cp:coreProperties>
</file>