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L15" i="1" l="1"/>
  <c r="L14" i="1"/>
  <c r="Q13" i="1"/>
  <c r="Q14" i="1"/>
  <c r="Q15" i="1"/>
  <c r="Q11" i="1"/>
  <c r="L13" i="1"/>
  <c r="L12" i="1"/>
  <c r="L11" i="1"/>
  <c r="Q16" i="1"/>
  <c r="Q12" i="1" l="1"/>
  <c r="Q17" i="1" l="1"/>
  <c r="Q19" i="1"/>
  <c r="Q18" i="1"/>
  <c r="Q20" i="1"/>
  <c r="Q25" i="1" l="1"/>
  <c r="Q23" i="1"/>
  <c r="Q22" i="1"/>
  <c r="Q24" i="1" l="1"/>
  <c r="Q26" i="1"/>
  <c r="Q27" i="1"/>
  <c r="Q28" i="1"/>
  <c r="Q21" i="1"/>
  <c r="D8" i="1" l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R13" i="1"/>
  <c r="H13" i="1" s="1"/>
  <c r="R14" i="1"/>
  <c r="H14" i="1" s="1"/>
  <c r="R21" i="1"/>
  <c r="H21" i="1" s="1"/>
  <c r="R23" i="1"/>
  <c r="H23" i="1" s="1"/>
  <c r="J23" i="1" s="1"/>
  <c r="R24" i="1"/>
  <c r="H24" i="1" s="1"/>
  <c r="J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R20" i="1" l="1"/>
  <c r="H20" i="1" s="1"/>
  <c r="J20" i="1" s="1"/>
  <c r="H12" i="1"/>
  <c r="J12" i="1" s="1"/>
  <c r="J21" i="1"/>
  <c r="J14" i="1"/>
  <c r="J15" i="1"/>
  <c r="J13" i="1"/>
  <c r="I6" i="1"/>
  <c r="D7" i="1" l="1"/>
  <c r="J4" i="1" l="1"/>
  <c r="F8" i="1"/>
  <c r="J7" i="1"/>
  <c r="F6" i="1"/>
  <c r="E5" i="1"/>
  <c r="H11" i="1" l="1"/>
  <c r="J11" i="1" s="1"/>
  <c r="J8" i="1"/>
  <c r="R19" i="1" l="1"/>
  <c r="H19" i="1" s="1"/>
  <c r="J19" i="1" s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<sst xmlns="http://schemas.openxmlformats.org/spreadsheetml/2006/main" count="1040" uniqueCount="712">
  <si>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</si>
  <si>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</si>
  <si>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</si>
  <si>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</si>
  <si>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</si>
  <si>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</si>
  <si>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</si>
  <si>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</si>
  <si>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</si>
  <si>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</si>
  <si>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</si>
  <si>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</si>
  <si>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</si>
  <si>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</si>
  <si>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</si>
  <si>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</si>
  <si>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</si>
  <si>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</si>
  <si>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</si>
  <si>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</si>
  <si>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</si>
  <si>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</si>
  <si>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</si>
  <si>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</si>
  <si>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</si>
  <si>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</si>
  <si>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</si>
  <si>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</si>
  <si>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</si>
  <si>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</si>
  <si>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</si>
  <si>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</si>
  <si>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</si>
  <si>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</si>
  <si>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</si>
  <si>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</si>
  <si>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</si>
  <si>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</si>
  <si>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</si>
  <si>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</si>
  <si>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</si>
  <si>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</si>
  <si>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</si>
  <si>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</si>
  <si>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</si>
  <si>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</si>
  <si>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</si>
  <si>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</si>
  <si>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</si>
  <si>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</si>
  <si>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</si>
  <si>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</si>
  <si>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</si>
  <si>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</si>
  <si>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</si>
  <si>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</si>
  <si>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</si>
  <si>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</si>
  <si>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</si>
  <si>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</si>
  <si>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</si>
  <si>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</si>
  <si>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</si>
  <si>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</si>
  <si>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</si>
  <si>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</si>
  <si>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</si>
  <si>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</si>
  <si>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</si>
  <si>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</si>
  <si>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</si>
  <si>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</si>
  <si>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</si>
  <si>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</si>
  <si>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</si>
  <si>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</si>
  <si>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</si>
  <si>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</si>
  <si>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</si>
  <si>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</si>
  <si>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</si>
  <si>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</si>
  <si>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</si>
  <si>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</si>
  <si>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</si>
  <si>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</si>
  <si>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</si>
  <si>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</si>
  <si>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</si>
  <si>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</si>
  <si>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</si>
  <si>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</si>
  <si>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</si>
  <si>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</si>
  <si>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</si>
  <si>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</si>
  <si>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</si>
  <si>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</si>
  <si>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</si>
  <si>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</si>
  <si>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</si>
  <si>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</si>
  <si>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</si>
  <si>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</si>
  <si>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</si>
  <si>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</si>
  <si>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</si>
  <si>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</si>
  <si>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</si>
  <si>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</si>
  <si>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</si>
  <si>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</si>
  <si>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</si>
  <si>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</si>
  <si>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</si>
  <si>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</si>
  <si>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</si>
  <si>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</si>
  <si>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</si>
  <si>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</si>
  <si>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</si>
  <si>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</si>
  <si>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</si>
  <si>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</si>
  <si>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</si>
  <si>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</si>
  <si>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</si>
  <si>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</si>
  <si>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</si>
  <si>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</si>
  <si>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</si>
  <si>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</si>
  <si>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</si>
  <si>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</si>
  <si>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</si>
  <si>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</si>
  <si>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</si>
  <si>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</si>
  <si>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</si>
  <si>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</si>
  <si>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</si>
  <si>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</si>
  <si>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</si>
  <si>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</si>
  <si>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</si>
  <si>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</si>
  <si>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</si>
  <si>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</si>
  <si>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</si>
  <si>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</si>
  <si>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</si>
  <si>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</si>
  <si>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</si>
  <si>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</si>
  <si>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</si>
  <si>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</si>
  <si>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</si>
  <si>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</si>
  <si>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</si>
  <si>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</si>
  <si>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</si>
  <si>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</si>
  <si>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</si>
  <si>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</si>
  <si>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</si>
  <si>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</si>
  <si>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</si>
  <si>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</si>
  <si>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</si>
  <si>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</si>
  <si>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</si>
  <si>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</si>
  <si>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</si>
  <si>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</si>
  <si>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</si>
  <si>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</si>
  <si>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</si>
  <si>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</si>
  <si>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</si>
  <si>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</si>
  <si>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</si>
  <si>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</si>
  <si>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</si>
  <si>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</si>
  <si>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</si>
  <si>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</si>
  <si>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</si>
  <si>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</si>
  <si>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</si>
  <si>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</si>
  <si>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</si>
  <si>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</si>
  <si>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</si>
  <si>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</si>
  <si>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</si>
  <si>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</si>
  <si>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</si>
  <si>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</si>
  <si>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</si>
  <si>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</si>
  <si>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</si>
  <si>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</si>
  <si>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</si>
  <si>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</si>
  <si>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</si>
  <si>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</si>
  <si>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</si>
  <si>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</si>
  <si>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</si>
  <si>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</si>
  <si>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</si>
  <si>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</si>
  <si>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</si>
  <si>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</si>
  <si>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</si>
  <si>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</si>
  <si>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</si>
  <si>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</si>
  <si>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</si>
  <si>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</si>
  <si>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</si>
  <si>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</si>
  <si>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</si>
  <si>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</si>
  <si>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</si>
  <si>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</si>
  <si>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</si>
  <si>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</si>
  <si>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</si>
  <si>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</si>
  <si>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</si>
  <si>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</si>
  <si>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</si>
  <si>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</si>
  <si>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</si>
  <si>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</si>
  <si>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</si>
  <si>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</si>
  <si>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</si>
  <si>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</si>
  <si>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</si>
  <si>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</si>
  <si>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</si>
  <si>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</si>
  <si>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</si>
  <si>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</si>
  <si>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</si>
  <si>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</si>
  <si>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</si>
  <si>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</si>
  <si>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</si>
  <si>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</si>
  <si>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</si>
  <si>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</si>
  <si>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</si>
  <si>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</si>
  <si>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</si>
  <si>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</si>
  <si>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</si>
  <si>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</si>
  <si>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</si>
  <si>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</si>
  <si>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</si>
  <si>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</si>
  <si>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</si>
  <si>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</si>
  <si>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</si>
  <si>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</si>
  <si>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</si>
  <si>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</si>
  <si>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</si>
  <si>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</si>
  <si>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</si>
  <si>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</si>
  <si>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</si>
  <si>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</si>
  <si>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</si>
  <si>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</si>
  <si>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</si>
  <si>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</si>
  <si>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</si>
  <si>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</si>
  <si>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</si>
  <si>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</si>
  <si>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</si>
  <si>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</si>
  <si>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</si>
  <si>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</si>
  <si>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</si>
  <si>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</si>
  <si>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</si>
  <si>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</si>
  <si>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</si>
  <si>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</si>
  <si>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</si>
  <si>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</si>
  <si>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</si>
  <si>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</si>
  <si>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</si>
  <si>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</si>
  <si>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</si>
  <si>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</si>
  <si>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</si>
  <si>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</si>
  <si>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</si>
  <si>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</si>
  <si>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</si>
  <si>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</si>
  <si>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</si>
  <si>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</si>
  <si>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</si>
  <si>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</si>
  <si>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</si>
  <si>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</si>
  <si>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</si>
  <si>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</si>
  <si>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</si>
  <si>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</si>
  <si>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</si>
  <si>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</si>
  <si>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</si>
  <si>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</si>
  <si>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</si>
  <si>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</si>
  <si>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</si>
  <si>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</si>
  <si>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</si>
  <si>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</si>
  <si>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</si>
  <si>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</si>
  <si>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</si>
  <si>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</si>
  <si>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</si>
  <si>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</si>
  <si>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</si>
  <si>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</si>
  <si>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</si>
  <si>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</si>
  <si>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</si>
  <si>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</si>
  <si>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</si>
  <si>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</si>
  <si>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</si>
  <si>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</si>
  <si>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</si>
  <si>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</si>
  <si>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</si>
  <si>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</si>
  <si>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</si>
  <si>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</si>
  <si>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</si>
  <si>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</si>
  <si>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</si>
  <si>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</si>
  <si>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</si>
  <si>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</si>
  <si>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</si>
  <si>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</si>
  <si>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</si>
  <si>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</si>
  <si>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</si>
  <si>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</si>
  <si>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</si>
  <si>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</si>
  <si>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</si>
  <si>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</si>
  <si>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</si>
  <si>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</si>
  <si>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</si>
  <si>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</si>
  <si>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</si>
  <si>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</si>
  <si>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</si>
  <si>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</si>
  <si>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</si>
  <si>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</si>
  <si>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</si>
  <si>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</si>
  <si>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</si>
  <si>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</si>
  <si>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</si>
  <si>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</si>
  <si>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</si>
  <si>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</si>
  <si>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</si>
  <si>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</si>
  <si>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</si>
  <si>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</si>
  <si>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</si>
  <si>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</si>
  <si>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</si>
  <si>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</si>
  <si>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</si>
  <si>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</si>
  <si>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</si>
  <si>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</si>
  <si>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</si>
  <si>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</si>
  <si>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</si>
  <si>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</si>
  <si>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</si>
  <si>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</si>
  <si>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</si>
  <si>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</si>
  <si>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</si>
  <si>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</si>
  <si>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</si>
  <si>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</si>
  <si>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</si>
  <si>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</si>
  <si>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</si>
  <si>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</si>
  <si>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</si>
  <si>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</si>
  <si>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</si>
  <si>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</si>
  <si>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</si>
  <si>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</si>
  <si>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</si>
  <si>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</si>
  <si>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</si>
  <si>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</si>
  <si>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</si>
  <si>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</si>
  <si>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</si>
  <si>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</si>
  <si>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</si>
  <si>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</si>
  <si>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</si>
  <si>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</si>
  <si>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</si>
  <si>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</si>
  <si>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</si>
  <si>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</si>
  <si>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</si>
  <si>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</si>
  <si>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</si>
  <si>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</si>
  <si>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</si>
  <si>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</si>
  <si>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</si>
  <si>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</si>
  <si>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</si>
  <si>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</si>
  <si>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</si>
  <si>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</si>
  <si>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</si>
  <si>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</si>
  <si>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</si>
  <si>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</si>
  <si>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</si>
  <si>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</si>
  <si>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</si>
  <si>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</si>
  <si>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</si>
  <si>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</si>
  <si>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</si>
  <si>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</si>
  <si>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</si>
  <si>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</si>
  <si>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</si>
  <si>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</si>
  <si>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</si>
  <si>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</si>
  <si>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</si>
  <si>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</si>
  <si>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</si>
  <si>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</si>
  <si>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</si>
  <si>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</si>
  <si>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</si>
  <si>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</si>
  <si>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</si>
  <si>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</si>
  <si>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</si>
  <si>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</si>
  <si>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</si>
  <si>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</si>
  <si>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</si>
  <si>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</si>
  <si>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</si>
  <si>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</si>
  <si>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</si>
  <si>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</si>
  <si>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</si>
  <si>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</si>
  <si>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</si>
  <si>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</si>
  <si>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</si>
  <si>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</si>
  <si>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</si>
  <si>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</si>
  <si>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</si>
  <si>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</si>
  <si>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</si>
  <si>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</si>
  <si>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</si>
  <si>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</si>
  <si>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</si>
  <si>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</si>
  <si>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</si>
  <si>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</si>
  <si>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</si>
  <si>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</si>
  <si>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</si>
  <si>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</si>
  <si>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</si>
  <si>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</si>
  <si>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</si>
  <si>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</si>
  <si>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</si>
  <si>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</si>
  <si>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</si>
  <si>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</si>
  <si>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</si>
  <si>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</si>
  <si>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</si>
  <si>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</si>
  <si>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</si>
  <si>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</si>
  <si>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</si>
  <si>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</si>
  <si>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</si>
  <si>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</si>
  <si>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</si>
  <si>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</si>
  <si>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</si>
  <si>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</si>
  <si>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</si>
  <si>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</si>
  <si>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</si>
  <si>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</si>
  <si>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</si>
  <si>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</si>
  <si>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</si>
  <si>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</si>
  <si>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</si>
  <si>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</si>
  <si>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</si>
  <si>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</si>
  <si>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</si>
  <si>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</si>
  <si>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</si>
  <si>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</si>
  <si>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</si>
  <si>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</si>
  <si>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</si>
  <si>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</si>
  <si>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</si>
  <si>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</si>
  <si>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</si>
  <si>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</si>
  <si>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</si>
  <si>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</si>
  <si>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</si>
  <si>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</si>
  <si>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</si>
  <si>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</si>
  <si>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</si>
  <si>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</si>
  <si>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</si>
  <si>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</si>
  <si>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</si>
  <si>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</si>
  <si>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</si>
  <si>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</si>
  <si>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</si>
  <si>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</si>
  <si>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</si>
  <si>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</si>
  <si>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</si>
  <si>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</si>
  <si>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</si>
  <si>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</si>
  <si>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</si>
  <si>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</si>
  <si>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</si>
  <si>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</si>
  <si>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</si>
  <si>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</si>
  <si>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</si>
  <si>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</si>
  <si>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</si>
  <si>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</si>
  <si>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</si>
  <si>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</si>
  <si>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</si>
  <si>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</si>
  <si>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</si>
  <si>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</si>
  <si>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</si>
  <si>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</si>
  <si>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</si>
  <si>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</si>
  <si>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</si>
  <si>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</si>
  <si>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</si>
  <si>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</si>
  <si>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</si>
  <si>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</si>
  <si>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</si>
  <si>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</si>
  <si>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</si>
  <si>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</si>
  <si>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</si>
  <si>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</si>
  <si>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</si>
  <si>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</si>
  <si>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</si>
  <si>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</si>
  <si>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</si>
  <si>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</si>
  <si>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</si>
  <si>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</si>
  <si>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</si>
  <si>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</si>
  <si>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</si>
  <si>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</si>
  <si>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</si>
  <si>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</si>
  <si>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</si>
  <si>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</si>
  <si>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</si>
  <si>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</si>
  <si>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</si>
  <si>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</si>
  <si>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</si>
  <si>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</si>
  <si>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</si>
  <si>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</si>
  <si>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</si>
  <si>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</si>
  <si>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</si>
  <si>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</si>
  <si>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</si>
  <si>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</si>
  <si>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</si>
  <si>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</si>
  <si>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</si>
  <si>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</si>
  <si>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</si>
  <si>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</si>
  <si>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</si>
  <si>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</si>
  <si>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</si>
  <si>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</si>
  <si>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</si>
  <si>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</si>
  <si>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</si>
  <si>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</si>
  <si>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</si>
  <si>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</si>
  <si>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</si>
  <si>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</si>
  <si>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</si>
  <si>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</si>
  <si>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</si>
  <si>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</si>
  <si>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</si>
  <si>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</si>
  <si>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</si>
  <si>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</si>
  <si>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</si>
  <si>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</si>
  <si>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</si>
  <si>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</si>
  <si>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</si>
  <si>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</si>
  <si>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</si>
  <si>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</si>
  <si>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</si>
  <si>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</si>
  <si>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</si>
  <si>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</si>
  <si>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</si>
  <si>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</si>
  <si>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</si>
  <si>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</si>
  <si>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</si>
  <si>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</si>
  <si>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</si>
  <si>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</si>
  <si>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</si>
  <si>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</si>
  <si>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</si>
  <si>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</si>
  <si>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</si>
  <si>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</si>
  <si>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</si>
  <si>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</si>
  <si>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</si>
  <si>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</si>
  <si>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</si>
  <si>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</si>
  <si>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</si>
  <si>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</si>
  <si>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</si>
  <si>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</si>
  <si>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</si>
  <si>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</si>
  <si>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</si>
  <si>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</si>
  <si>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</si>
  <si>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ACOPLE CHICAGO HE 1" AMERICANO</t>
  </si>
  <si>
    <t>ACOPLE CHICAGO ESPIGA 1/2" AMERICANO</t>
  </si>
  <si>
    <t>ACOPLE CHICAGO ESPIGA 1" AMERICANO</t>
  </si>
  <si>
    <t xml:space="preserve">SEGUROS CHICAGO </t>
  </si>
  <si>
    <t>VALVULA DE BOLA 2CP 1" NPT INOX</t>
  </si>
  <si>
    <t>SOPROIN</t>
  </si>
  <si>
    <t>ALLEN</t>
  </si>
  <si>
    <t>ABRAZADERA 2 PERNOS 1"</t>
  </si>
  <si>
    <t>INSPAIN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</si>
</sst>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03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90485</xdr:colOff>
      <xdr:row>0</xdr:row>
      <xdr:rowOff>47625</xdr:rowOff>
    </xdr:from>
    <xdr:to>
      <xdr:col>3</xdr:col>
      <xdr:colOff>647942</xdr:colOff>
      <xdr:row>1</xdr:row>
      <xdr:rowOff>701430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5" y="47625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L14" sqref="L14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85" bestFit="1" customWidth="1"/>
    <col min="14" max="14" width="7.85546875" style="85" customWidth="1"/>
    <col min="15" max="15" width="7.5703125" style="85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2037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77" t="s">
        <v>619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30" t="str">
        <f>VLOOKUP(D4,CLIENTES,4,FALSE)</f>
        <v>Eliodoro Yañez 2331</v>
      </c>
      <c r="F5" s="130"/>
      <c r="G5" s="130"/>
      <c r="H5" s="130"/>
      <c r="I5" s="130"/>
      <c r="J5" s="131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Comercializadora Forca Chile S.A</v>
      </c>
      <c r="E6" s="37" t="s">
        <v>7</v>
      </c>
      <c r="F6" s="132" t="str">
        <f>VLOOKUP(D4,CLIENTES,5,FALSE)</f>
        <v>PROVIDENCIA</v>
      </c>
      <c r="G6" s="132"/>
      <c r="H6" s="132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 xml:space="preserve">Comercializadora </v>
      </c>
      <c r="E7" s="37" t="s">
        <v>8</v>
      </c>
      <c r="F7" s="132" t="str">
        <f>VLOOKUP(D4,CLIENTES,6,FALSE)</f>
        <v>STGO</v>
      </c>
      <c r="G7" s="132"/>
      <c r="H7" s="132"/>
      <c r="I7" s="37" t="s">
        <v>24</v>
      </c>
      <c r="J7" s="41" t="str">
        <f>VLOOKUP(D4,CLIENTES,8,FALSE)</f>
        <v xml:space="preserve">Marisol Olivares </v>
      </c>
      <c r="L7" s="85"/>
    </row>
    <row r="8" spans="2:21" ht="15.75" thickBot="1" x14ac:dyDescent="0.3">
      <c r="B8" s="128" t="s">
        <v>26</v>
      </c>
      <c r="C8" s="129"/>
      <c r="D8" s="97" t="str">
        <f>VLOOKUP(D4,CLIENTES,7,FALSE)</f>
        <v>30 dias</v>
      </c>
      <c r="E8" s="37" t="s">
        <v>11</v>
      </c>
      <c r="F8" s="132" t="str">
        <f>VLOOKUP(D4,CLIENTES,12,FALSE)</f>
        <v>Jaime Guzman</v>
      </c>
      <c r="G8" s="132"/>
      <c r="H8" s="132"/>
      <c r="I8" s="37" t="s">
        <v>14</v>
      </c>
      <c r="J8" s="42">
        <f ca="1">TODAY()</f>
        <v>41927</v>
      </c>
      <c r="K8" s="20"/>
      <c r="L8" s="86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2" t="s">
        <v>22</v>
      </c>
      <c r="D10" s="123"/>
      <c r="E10" s="124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02" t="s">
        <v>708</v>
      </c>
      <c r="M10" s="103" t="s">
        <v>709</v>
      </c>
      <c r="N10" s="106" t="s">
        <v>711</v>
      </c>
      <c r="O10" s="103"/>
      <c r="P10" s="26" t="s">
        <v>16</v>
      </c>
      <c r="Q10" s="25" t="s">
        <v>18</v>
      </c>
      <c r="R10" s="27" t="s">
        <v>19</v>
      </c>
      <c r="S10" s="78"/>
      <c r="T10" s="78"/>
      <c r="U10" s="78"/>
    </row>
    <row r="11" spans="2:21" ht="15" customHeight="1" x14ac:dyDescent="0.25">
      <c r="B11" s="98">
        <v>1</v>
      </c>
      <c r="C11" s="125" t="s">
        <v>705</v>
      </c>
      <c r="D11" s="126"/>
      <c r="E11" s="127"/>
      <c r="F11" s="99">
        <v>20</v>
      </c>
      <c r="G11" s="99" t="s">
        <v>21</v>
      </c>
      <c r="H11" s="100">
        <f t="shared" ref="H11:H28" si="0">VLOOKUP(B11,COTIZADO,8,FALSE)</f>
        <v>1719</v>
      </c>
      <c r="I11" s="104">
        <v>0</v>
      </c>
      <c r="J11" s="101">
        <f t="shared" ref="J11:J28" si="1">F11*H11*(1-I11/100)</f>
        <v>34380</v>
      </c>
      <c r="K11" s="28">
        <v>1</v>
      </c>
      <c r="L11" s="8">
        <f>1910*(1-0.4)</f>
        <v>1146</v>
      </c>
      <c r="N11" s="111"/>
      <c r="O11" s="108"/>
      <c r="P11" s="93">
        <v>1.5</v>
      </c>
      <c r="Q11" s="94">
        <f>L11</f>
        <v>1146</v>
      </c>
      <c r="R11" s="95">
        <f>Q11*P11</f>
        <v>1719</v>
      </c>
    </row>
    <row r="12" spans="2:21" ht="15" customHeight="1" x14ac:dyDescent="0.25">
      <c r="B12" s="114">
        <v>2</v>
      </c>
      <c r="C12" s="119" t="s">
        <v>704</v>
      </c>
      <c r="D12" s="120"/>
      <c r="E12" s="121"/>
      <c r="F12" s="52">
        <v>10</v>
      </c>
      <c r="G12" s="52" t="s">
        <v>21</v>
      </c>
      <c r="H12" s="115">
        <f t="shared" si="0"/>
        <v>1413</v>
      </c>
      <c r="I12" s="116">
        <v>0</v>
      </c>
      <c r="J12" s="117">
        <f t="shared" si="1"/>
        <v>14130</v>
      </c>
      <c r="K12" s="28">
        <v>2</v>
      </c>
      <c r="L12" s="85">
        <f>1570*(1-0.4)</f>
        <v>942</v>
      </c>
      <c r="M12" s="108"/>
      <c r="O12" s="108"/>
      <c r="P12" s="93">
        <v>1.5</v>
      </c>
      <c r="Q12" s="94">
        <f>L12</f>
        <v>942</v>
      </c>
      <c r="R12" s="95">
        <f t="shared" ref="R12:R28" si="2">Q12*P12</f>
        <v>1413</v>
      </c>
    </row>
    <row r="13" spans="2:21" ht="15" customHeight="1" x14ac:dyDescent="0.25">
      <c r="B13" s="114">
        <v>3</v>
      </c>
      <c r="C13" s="119" t="s">
        <v>703</v>
      </c>
      <c r="D13" s="120"/>
      <c r="E13" s="121"/>
      <c r="F13" s="52">
        <v>10</v>
      </c>
      <c r="G13" s="52" t="s">
        <v>21</v>
      </c>
      <c r="H13" s="115">
        <f>R13</f>
        <v>1737</v>
      </c>
      <c r="I13" s="116">
        <v>0</v>
      </c>
      <c r="J13" s="117">
        <f t="shared" si="1"/>
        <v>17370</v>
      </c>
      <c r="K13" s="28">
        <v>3</v>
      </c>
      <c r="L13" s="8">
        <f>1930*(1-0.4)</f>
        <v>1158</v>
      </c>
      <c r="M13" s="108"/>
      <c r="N13" s="108"/>
      <c r="O13" s="108"/>
      <c r="P13" s="93">
        <v>1.5</v>
      </c>
      <c r="Q13" s="94">
        <f t="shared" ref="Q13:Q15" si="3">L13</f>
        <v>1158</v>
      </c>
      <c r="R13" s="95">
        <f t="shared" si="2"/>
        <v>1737</v>
      </c>
    </row>
    <row r="14" spans="2:21" x14ac:dyDescent="0.25">
      <c r="B14" s="114">
        <v>4</v>
      </c>
      <c r="C14" s="119" t="s">
        <v>710</v>
      </c>
      <c r="D14" s="120"/>
      <c r="E14" s="121"/>
      <c r="F14" s="52">
        <v>40</v>
      </c>
      <c r="G14" s="52" t="s">
        <v>21</v>
      </c>
      <c r="H14" s="115">
        <f>R14</f>
        <v>1926</v>
      </c>
      <c r="I14" s="116">
        <v>0</v>
      </c>
      <c r="J14" s="117">
        <f t="shared" si="1"/>
        <v>77040</v>
      </c>
      <c r="K14" s="28">
        <v>4</v>
      </c>
      <c r="L14" s="108">
        <f>2140*(1-0.4)</f>
        <v>1284</v>
      </c>
      <c r="M14" s="108"/>
      <c r="N14" s="108"/>
      <c r="O14" s="108"/>
      <c r="P14" s="93">
        <v>1.5</v>
      </c>
      <c r="Q14" s="94">
        <f t="shared" si="3"/>
        <v>1284</v>
      </c>
      <c r="R14" s="95">
        <f t="shared" si="2"/>
        <v>1926</v>
      </c>
    </row>
    <row r="15" spans="2:21" s="20" customFormat="1" x14ac:dyDescent="0.25">
      <c r="B15" s="114">
        <v>5</v>
      </c>
      <c r="C15" s="119" t="s">
        <v>706</v>
      </c>
      <c r="D15" s="120"/>
      <c r="E15" s="121"/>
      <c r="F15" s="52">
        <v>40</v>
      </c>
      <c r="G15" s="52" t="s">
        <v>21</v>
      </c>
      <c r="H15" s="115">
        <f>R15</f>
        <v>180</v>
      </c>
      <c r="I15" s="116">
        <v>0</v>
      </c>
      <c r="J15" s="117">
        <f t="shared" si="1"/>
        <v>7200</v>
      </c>
      <c r="K15" s="84">
        <v>5</v>
      </c>
      <c r="L15" s="108">
        <f>200*(1-0.4)</f>
        <v>120</v>
      </c>
      <c r="M15" s="108"/>
      <c r="O15" s="108"/>
      <c r="P15" s="93">
        <v>1.5</v>
      </c>
      <c r="Q15" s="94">
        <f t="shared" si="3"/>
        <v>120</v>
      </c>
      <c r="R15" s="96">
        <f t="shared" si="2"/>
        <v>180</v>
      </c>
    </row>
    <row r="16" spans="2:21" x14ac:dyDescent="0.25">
      <c r="B16" s="114">
        <v>6</v>
      </c>
      <c r="C16" s="119" t="s">
        <v>707</v>
      </c>
      <c r="D16" s="120"/>
      <c r="E16" s="121"/>
      <c r="F16" s="52">
        <v>10</v>
      </c>
      <c r="G16" s="52" t="s">
        <v>21</v>
      </c>
      <c r="H16" s="115">
        <f t="shared" si="0"/>
        <v>13020</v>
      </c>
      <c r="I16" s="116">
        <v>0</v>
      </c>
      <c r="J16" s="117">
        <f t="shared" si="1"/>
        <v>130200</v>
      </c>
      <c r="K16" s="28">
        <v>6</v>
      </c>
      <c r="L16" s="108"/>
      <c r="M16" s="108">
        <v>9300</v>
      </c>
      <c r="N16" s="108"/>
      <c r="O16" s="108"/>
      <c r="P16" s="93">
        <v>1.4</v>
      </c>
      <c r="Q16" s="94">
        <f>M16</f>
        <v>9300</v>
      </c>
      <c r="R16" s="95">
        <f t="shared" si="2"/>
        <v>13020</v>
      </c>
      <c r="S16" s="20"/>
    </row>
    <row r="17" spans="2:19" x14ac:dyDescent="0.25">
      <c r="B17" s="88">
        <v>7</v>
      </c>
      <c r="C17" s="119"/>
      <c r="D17" s="120"/>
      <c r="E17" s="121"/>
      <c r="F17" s="52"/>
      <c r="G17" s="52"/>
      <c r="H17" s="89">
        <f>R17</f>
        <v>0</v>
      </c>
      <c r="I17" s="90">
        <v>0</v>
      </c>
      <c r="J17" s="91">
        <f t="shared" si="1"/>
        <v>0</v>
      </c>
      <c r="K17" s="28">
        <v>7</v>
      </c>
      <c r="L17" s="107"/>
      <c r="M17" s="108"/>
      <c r="N17" s="108"/>
      <c r="O17" s="109"/>
      <c r="P17" s="93">
        <v>1.5</v>
      </c>
      <c r="Q17" s="94">
        <f t="shared" ref="Q16:Q17" si="4">N17</f>
        <v>0</v>
      </c>
      <c r="R17" s="95">
        <f t="shared" si="2"/>
        <v>0</v>
      </c>
      <c r="S17" s="20">
        <v>833</v>
      </c>
    </row>
    <row r="18" spans="2:19" s="20" customFormat="1" x14ac:dyDescent="0.25">
      <c r="B18" s="88">
        <v>8</v>
      </c>
      <c r="C18" s="119"/>
      <c r="D18" s="120"/>
      <c r="E18" s="121"/>
      <c r="F18" s="52"/>
      <c r="G18" s="52"/>
      <c r="H18" s="89">
        <f>R18</f>
        <v>0</v>
      </c>
      <c r="I18" s="90">
        <v>0</v>
      </c>
      <c r="J18" s="91">
        <f>F18*H18*(1-I18/100)</f>
        <v>0</v>
      </c>
      <c r="K18" s="84">
        <v>8</v>
      </c>
      <c r="L18" s="108"/>
      <c r="M18" s="108"/>
      <c r="N18" s="108"/>
      <c r="O18" s="108"/>
      <c r="P18" s="93">
        <v>1.5</v>
      </c>
      <c r="Q18" s="94">
        <f>N18</f>
        <v>0</v>
      </c>
      <c r="R18" s="96">
        <f t="shared" si="2"/>
        <v>0</v>
      </c>
    </row>
    <row r="19" spans="2:19" x14ac:dyDescent="0.25">
      <c r="B19" s="88">
        <v>9</v>
      </c>
      <c r="C19" s="119"/>
      <c r="D19" s="120"/>
      <c r="E19" s="121"/>
      <c r="F19" s="52"/>
      <c r="G19" s="52"/>
      <c r="H19" s="89">
        <f t="shared" si="0"/>
        <v>0</v>
      </c>
      <c r="I19" s="90">
        <v>0</v>
      </c>
      <c r="J19" s="91">
        <f t="shared" si="1"/>
        <v>0</v>
      </c>
      <c r="K19" s="28">
        <v>9</v>
      </c>
      <c r="L19" s="108"/>
      <c r="M19" s="108"/>
      <c r="N19" s="108"/>
      <c r="O19" s="108"/>
      <c r="P19" s="93">
        <v>1.5</v>
      </c>
      <c r="Q19" s="94">
        <f>N19</f>
        <v>0</v>
      </c>
      <c r="R19" s="95">
        <f t="shared" si="2"/>
        <v>0</v>
      </c>
    </row>
    <row r="20" spans="2:19" x14ac:dyDescent="0.25">
      <c r="B20" s="88">
        <v>10</v>
      </c>
      <c r="C20" s="119"/>
      <c r="D20" s="120"/>
      <c r="E20" s="121"/>
      <c r="F20" s="52"/>
      <c r="G20" s="52"/>
      <c r="H20" s="89">
        <f t="shared" si="0"/>
        <v>0</v>
      </c>
      <c r="I20" s="90">
        <v>0</v>
      </c>
      <c r="J20" s="91">
        <f t="shared" si="1"/>
        <v>0</v>
      </c>
      <c r="K20" s="28">
        <v>10</v>
      </c>
      <c r="L20" s="108"/>
      <c r="M20" s="108"/>
      <c r="N20" s="108"/>
      <c r="O20" s="108"/>
      <c r="P20" s="93">
        <v>1.5</v>
      </c>
      <c r="Q20" s="94">
        <f>M20</f>
        <v>0</v>
      </c>
      <c r="R20" s="95">
        <f t="shared" si="2"/>
        <v>0</v>
      </c>
    </row>
    <row r="21" spans="2:19" x14ac:dyDescent="0.25">
      <c r="B21" s="88">
        <v>11</v>
      </c>
      <c r="C21" s="119"/>
      <c r="D21" s="120"/>
      <c r="E21" s="121"/>
      <c r="F21" s="52"/>
      <c r="G21" s="52"/>
      <c r="H21" s="89">
        <f t="shared" si="0"/>
        <v>0</v>
      </c>
      <c r="I21" s="90">
        <v>0</v>
      </c>
      <c r="J21" s="91">
        <f t="shared" si="1"/>
        <v>0</v>
      </c>
      <c r="K21" s="28">
        <v>11</v>
      </c>
      <c r="L21" s="107"/>
      <c r="M21" s="108"/>
      <c r="N21" s="108"/>
      <c r="O21" s="108"/>
      <c r="P21" s="93">
        <v>1.5</v>
      </c>
      <c r="Q21" s="94">
        <f t="shared" ref="Q21:Q28" si="5">L21</f>
        <v>0</v>
      </c>
      <c r="R21" s="95">
        <f t="shared" si="2"/>
        <v>0</v>
      </c>
    </row>
    <row r="22" spans="2:19" x14ac:dyDescent="0.25">
      <c r="B22" s="88">
        <v>12</v>
      </c>
      <c r="C22" s="119"/>
      <c r="D22" s="120"/>
      <c r="E22" s="121"/>
      <c r="F22" s="52"/>
      <c r="G22" s="52"/>
      <c r="H22" s="89">
        <f t="shared" si="0"/>
        <v>0</v>
      </c>
      <c r="I22" s="90">
        <v>0</v>
      </c>
      <c r="J22" s="91">
        <f t="shared" si="1"/>
        <v>0</v>
      </c>
      <c r="K22" s="28">
        <v>12</v>
      </c>
      <c r="L22" s="110"/>
      <c r="M22" s="108"/>
      <c r="N22" s="111"/>
      <c r="O22" s="111"/>
      <c r="P22" s="93">
        <v>1.5</v>
      </c>
      <c r="Q22" s="94">
        <f>M22</f>
        <v>0</v>
      </c>
      <c r="R22" s="95">
        <f t="shared" si="2"/>
        <v>0</v>
      </c>
    </row>
    <row r="23" spans="2:19" x14ac:dyDescent="0.25">
      <c r="B23" s="88">
        <v>13</v>
      </c>
      <c r="C23" s="119"/>
      <c r="D23" s="120"/>
      <c r="E23" s="121"/>
      <c r="F23" s="52"/>
      <c r="G23" s="52"/>
      <c r="H23" s="89">
        <f t="shared" si="0"/>
        <v>0</v>
      </c>
      <c r="I23" s="90">
        <v>0</v>
      </c>
      <c r="J23" s="91">
        <f t="shared" si="1"/>
        <v>0</v>
      </c>
      <c r="K23" s="28">
        <v>13</v>
      </c>
      <c r="L23" s="110"/>
      <c r="M23" s="108"/>
      <c r="N23" s="111"/>
      <c r="O23" s="111"/>
      <c r="P23" s="93">
        <v>1.5</v>
      </c>
      <c r="Q23" s="94">
        <f>M23</f>
        <v>0</v>
      </c>
      <c r="R23" s="95">
        <f t="shared" si="2"/>
        <v>0</v>
      </c>
    </row>
    <row r="24" spans="2:19" x14ac:dyDescent="0.25">
      <c r="B24" s="88">
        <v>14</v>
      </c>
      <c r="C24" s="119"/>
      <c r="D24" s="120"/>
      <c r="E24" s="121"/>
      <c r="F24" s="52"/>
      <c r="G24" s="52"/>
      <c r="H24" s="89">
        <f t="shared" si="0"/>
        <v>0</v>
      </c>
      <c r="I24" s="90">
        <v>0</v>
      </c>
      <c r="J24" s="91">
        <f t="shared" si="1"/>
        <v>0</v>
      </c>
      <c r="K24" s="28">
        <v>14</v>
      </c>
      <c r="L24" s="110"/>
      <c r="M24" s="108"/>
      <c r="N24" s="111"/>
      <c r="O24" s="111"/>
      <c r="P24" s="93">
        <v>1.5</v>
      </c>
      <c r="Q24" s="94">
        <f t="shared" si="5"/>
        <v>0</v>
      </c>
      <c r="R24" s="95">
        <f t="shared" si="2"/>
        <v>0</v>
      </c>
    </row>
    <row r="25" spans="2:19" x14ac:dyDescent="0.25">
      <c r="B25" s="88">
        <v>15</v>
      </c>
      <c r="C25" s="119"/>
      <c r="D25" s="120"/>
      <c r="E25" s="121"/>
      <c r="F25" s="52"/>
      <c r="G25" s="52"/>
      <c r="H25" s="89">
        <f t="shared" si="0"/>
        <v>0</v>
      </c>
      <c r="I25" s="90">
        <v>0</v>
      </c>
      <c r="J25" s="91">
        <f>F25*H25*(1-I25/100)</f>
        <v>0</v>
      </c>
      <c r="K25" s="28">
        <v>15</v>
      </c>
      <c r="L25" s="110"/>
      <c r="M25" s="108"/>
      <c r="N25" s="111"/>
      <c r="O25" s="111"/>
      <c r="P25" s="93">
        <v>1.5</v>
      </c>
      <c r="Q25" s="94">
        <f>M25</f>
        <v>0</v>
      </c>
      <c r="R25" s="95">
        <f t="shared" si="2"/>
        <v>0</v>
      </c>
    </row>
    <row r="26" spans="2:19" x14ac:dyDescent="0.25">
      <c r="B26" s="88">
        <v>16</v>
      </c>
      <c r="C26" s="119"/>
      <c r="D26" s="120"/>
      <c r="E26" s="121"/>
      <c r="F26" s="52"/>
      <c r="G26" s="52"/>
      <c r="H26" s="89">
        <f t="shared" si="0"/>
        <v>0</v>
      </c>
      <c r="I26" s="90">
        <v>0</v>
      </c>
      <c r="J26" s="91">
        <f t="shared" si="1"/>
        <v>0</v>
      </c>
      <c r="K26" s="28">
        <v>16</v>
      </c>
      <c r="L26" s="110"/>
      <c r="M26" s="108"/>
      <c r="N26" s="111"/>
      <c r="O26" s="111"/>
      <c r="P26" s="93">
        <v>1.4</v>
      </c>
      <c r="Q26" s="94">
        <f t="shared" si="5"/>
        <v>0</v>
      </c>
      <c r="R26" s="95">
        <f t="shared" si="2"/>
        <v>0</v>
      </c>
    </row>
    <row r="27" spans="2:19" x14ac:dyDescent="0.25">
      <c r="B27" s="88">
        <v>17</v>
      </c>
      <c r="C27" s="119"/>
      <c r="D27" s="120"/>
      <c r="E27" s="121"/>
      <c r="F27" s="52"/>
      <c r="G27" s="52"/>
      <c r="H27" s="89">
        <f t="shared" si="0"/>
        <v>0</v>
      </c>
      <c r="I27" s="90">
        <v>0</v>
      </c>
      <c r="J27" s="91">
        <f t="shared" si="1"/>
        <v>0</v>
      </c>
      <c r="K27" s="28">
        <v>17</v>
      </c>
      <c r="L27" s="110"/>
      <c r="M27" s="108"/>
      <c r="N27" s="111"/>
      <c r="O27" s="111"/>
      <c r="P27" s="93">
        <v>1.4</v>
      </c>
      <c r="Q27" s="94">
        <f t="shared" si="5"/>
        <v>0</v>
      </c>
      <c r="R27" s="95">
        <f t="shared" si="2"/>
        <v>0</v>
      </c>
    </row>
    <row r="28" spans="2:19" ht="15.75" thickBot="1" x14ac:dyDescent="0.3">
      <c r="B28" s="88">
        <v>18</v>
      </c>
      <c r="C28" s="119"/>
      <c r="D28" s="120"/>
      <c r="E28" s="121"/>
      <c r="F28" s="52"/>
      <c r="G28" s="52"/>
      <c r="H28" s="89">
        <f t="shared" si="0"/>
        <v>0</v>
      </c>
      <c r="I28" s="90">
        <v>0</v>
      </c>
      <c r="J28" s="91">
        <f t="shared" si="1"/>
        <v>0</v>
      </c>
      <c r="K28" s="28">
        <v>18</v>
      </c>
      <c r="L28" s="110"/>
      <c r="M28" s="108"/>
      <c r="N28" s="111"/>
      <c r="O28" s="111"/>
      <c r="P28" s="93">
        <v>1.4</v>
      </c>
      <c r="Q28" s="94">
        <f t="shared" si="5"/>
        <v>0</v>
      </c>
      <c r="R28" s="95">
        <f t="shared" si="2"/>
        <v>0</v>
      </c>
    </row>
    <row r="29" spans="2:19" x14ac:dyDescent="0.25">
      <c r="B29" s="53" t="s">
        <v>674</v>
      </c>
      <c r="C29" s="54"/>
      <c r="D29" s="112"/>
      <c r="E29" s="113"/>
      <c r="F29" s="80"/>
      <c r="G29" s="55" t="s">
        <v>3</v>
      </c>
      <c r="H29" s="56"/>
      <c r="I29" s="57"/>
      <c r="J29" s="58">
        <f>SUM(J11:J28)</f>
        <v>280320</v>
      </c>
      <c r="M29" s="92"/>
      <c r="Q29" s="8">
        <v>0</v>
      </c>
    </row>
    <row r="30" spans="2:19" x14ac:dyDescent="0.25">
      <c r="B30" s="59"/>
      <c r="C30" s="60"/>
      <c r="D30" s="81"/>
      <c r="E30" s="82"/>
      <c r="F30" s="83"/>
      <c r="G30" s="62" t="s">
        <v>13</v>
      </c>
      <c r="H30" s="63"/>
      <c r="I30" s="64">
        <v>0</v>
      </c>
      <c r="J30" s="65">
        <f>J29*I30</f>
        <v>0</v>
      </c>
      <c r="M30" s="92"/>
    </row>
    <row r="31" spans="2:19" x14ac:dyDescent="0.25">
      <c r="B31" s="36"/>
      <c r="C31" s="37"/>
      <c r="D31" s="118"/>
      <c r="E31" s="118"/>
      <c r="F31" s="66"/>
      <c r="G31" s="67" t="s">
        <v>4</v>
      </c>
      <c r="H31" s="60"/>
      <c r="I31" s="68"/>
      <c r="J31" s="65">
        <f>J29-J30</f>
        <v>280320</v>
      </c>
      <c r="M31" s="92"/>
    </row>
    <row r="32" spans="2:19" x14ac:dyDescent="0.25">
      <c r="B32" s="36"/>
      <c r="C32" s="37"/>
      <c r="D32" s="82"/>
      <c r="E32" s="37"/>
      <c r="F32" s="61"/>
      <c r="G32" s="62">
        <v>0.19</v>
      </c>
      <c r="H32" s="63"/>
      <c r="I32" s="64">
        <v>0.19</v>
      </c>
      <c r="J32" s="65">
        <f>J31*I32</f>
        <v>53260.800000000003</v>
      </c>
    </row>
    <row r="33" spans="2:10" ht="15.75" thickBot="1" x14ac:dyDescent="0.3">
      <c r="B33" s="43"/>
      <c r="C33" s="44"/>
      <c r="D33" s="105"/>
      <c r="E33" s="44"/>
      <c r="F33" s="69"/>
      <c r="G33" s="70" t="s">
        <v>2</v>
      </c>
      <c r="H33" s="71"/>
      <c r="I33" s="72"/>
      <c r="J33" s="73">
        <f>J31+J32</f>
        <v>333580.79999999999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17" sqref="B117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523</v>
      </c>
      <c r="D1" t="s">
        <v>524</v>
      </c>
      <c r="E1" t="s">
        <v>12</v>
      </c>
      <c r="F1" t="s">
        <v>7</v>
      </c>
      <c r="G1" t="s">
        <v>8</v>
      </c>
      <c r="H1" t="s">
        <v>537</v>
      </c>
      <c r="I1" t="s">
        <v>525</v>
      </c>
      <c r="J1" t="s">
        <v>526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540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555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541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522</v>
      </c>
      <c r="C7" t="s">
        <v>531</v>
      </c>
      <c r="D7" t="s">
        <v>527</v>
      </c>
      <c r="E7" t="s">
        <v>534</v>
      </c>
      <c r="F7" t="s">
        <v>536</v>
      </c>
      <c r="G7" t="s">
        <v>27</v>
      </c>
      <c r="H7" t="s">
        <v>538</v>
      </c>
      <c r="I7" t="s">
        <v>530</v>
      </c>
      <c r="J7">
        <v>61593620</v>
      </c>
      <c r="K7" t="s">
        <v>554</v>
      </c>
      <c r="L7" t="s">
        <v>532</v>
      </c>
      <c r="M7" t="s">
        <v>539</v>
      </c>
    </row>
    <row r="8" spans="1:13" hidden="1" x14ac:dyDescent="0.25">
      <c r="A8">
        <v>7</v>
      </c>
      <c r="B8" s="30" t="s">
        <v>76</v>
      </c>
      <c r="C8" t="s">
        <v>567</v>
      </c>
      <c r="D8" t="s">
        <v>568</v>
      </c>
      <c r="E8" t="s">
        <v>569</v>
      </c>
      <c r="F8" t="s">
        <v>63</v>
      </c>
      <c r="G8" t="s">
        <v>31</v>
      </c>
      <c r="H8" t="s">
        <v>560</v>
      </c>
      <c r="I8" t="s">
        <v>570</v>
      </c>
      <c r="M8" t="s">
        <v>571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542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543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544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hidden="1" x14ac:dyDescent="0.25">
      <c r="A32">
        <v>31</v>
      </c>
      <c r="B32" s="30" t="s">
        <v>201</v>
      </c>
      <c r="C32" t="s">
        <v>576</v>
      </c>
      <c r="D32" t="s">
        <v>579</v>
      </c>
      <c r="E32" t="s">
        <v>577</v>
      </c>
      <c r="F32" t="s">
        <v>578</v>
      </c>
      <c r="G32" t="s">
        <v>31</v>
      </c>
      <c r="H32" t="s">
        <v>560</v>
      </c>
      <c r="K32" t="s">
        <v>694</v>
      </c>
      <c r="L32" s="76"/>
      <c r="M32" t="s">
        <v>571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521</v>
      </c>
      <c r="C37" t="s">
        <v>529</v>
      </c>
      <c r="D37" t="s">
        <v>528</v>
      </c>
      <c r="E37" t="s">
        <v>533</v>
      </c>
      <c r="F37" t="s">
        <v>535</v>
      </c>
      <c r="G37" t="s">
        <v>27</v>
      </c>
      <c r="H37" t="s">
        <v>538</v>
      </c>
      <c r="I37" t="s">
        <v>530</v>
      </c>
      <c r="J37">
        <v>61593620</v>
      </c>
      <c r="K37" t="s">
        <v>553</v>
      </c>
      <c r="L37" t="s">
        <v>532</v>
      </c>
      <c r="M37" t="s">
        <v>539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545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546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547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548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546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545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571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549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71</v>
      </c>
      <c r="B71" s="30" t="s">
        <v>375</v>
      </c>
      <c r="C71" t="s">
        <v>376</v>
      </c>
      <c r="F71" t="s">
        <v>35</v>
      </c>
      <c r="G71" t="s">
        <v>31</v>
      </c>
      <c r="I71" t="s">
        <v>377</v>
      </c>
      <c r="J71" t="s">
        <v>378</v>
      </c>
      <c r="M71" t="s">
        <v>39</v>
      </c>
    </row>
    <row r="72" spans="1:13" hidden="1" x14ac:dyDescent="0.25">
      <c r="A72">
        <v>72</v>
      </c>
      <c r="B72" s="30" t="s">
        <v>379</v>
      </c>
      <c r="C72" t="s">
        <v>380</v>
      </c>
      <c r="E72" t="s">
        <v>383</v>
      </c>
      <c r="F72" t="s">
        <v>61</v>
      </c>
      <c r="G72" t="s">
        <v>31</v>
      </c>
      <c r="K72" t="s">
        <v>381</v>
      </c>
      <c r="L72" t="s">
        <v>382</v>
      </c>
    </row>
    <row r="73" spans="1:13" hidden="1" x14ac:dyDescent="0.25">
      <c r="A73">
        <v>73</v>
      </c>
      <c r="B73" s="30" t="s">
        <v>384</v>
      </c>
      <c r="C73" t="s">
        <v>385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386</v>
      </c>
      <c r="C74" t="s">
        <v>387</v>
      </c>
      <c r="E74" t="s">
        <v>391</v>
      </c>
      <c r="F74" t="s">
        <v>63</v>
      </c>
      <c r="G74" t="s">
        <v>31</v>
      </c>
      <c r="I74" t="s">
        <v>388</v>
      </c>
      <c r="K74" t="s">
        <v>389</v>
      </c>
      <c r="L74" t="s">
        <v>390</v>
      </c>
      <c r="M74" t="s">
        <v>29</v>
      </c>
    </row>
    <row r="75" spans="1:13" hidden="1" x14ac:dyDescent="0.25">
      <c r="A75">
        <v>75</v>
      </c>
      <c r="B75" s="30" t="s">
        <v>392</v>
      </c>
      <c r="C75" t="s">
        <v>393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394</v>
      </c>
      <c r="C76" t="s">
        <v>395</v>
      </c>
      <c r="E76" t="s">
        <v>397</v>
      </c>
      <c r="F76" t="s">
        <v>33</v>
      </c>
      <c r="G76" t="s">
        <v>31</v>
      </c>
      <c r="I76" t="s">
        <v>396</v>
      </c>
    </row>
    <row r="77" spans="1:13" hidden="1" x14ac:dyDescent="0.25">
      <c r="A77">
        <v>77</v>
      </c>
      <c r="B77" s="30" t="s">
        <v>398</v>
      </c>
      <c r="C77" t="s">
        <v>399</v>
      </c>
      <c r="D77" t="s">
        <v>550</v>
      </c>
      <c r="F77" t="s">
        <v>164</v>
      </c>
      <c r="G77" t="s">
        <v>31</v>
      </c>
      <c r="I77" t="s">
        <v>400</v>
      </c>
    </row>
    <row r="78" spans="1:13" hidden="1" x14ac:dyDescent="0.25">
      <c r="A78">
        <v>78</v>
      </c>
      <c r="B78" s="30" t="s">
        <v>401</v>
      </c>
      <c r="C78" t="s">
        <v>402</v>
      </c>
      <c r="F78" t="s">
        <v>61</v>
      </c>
      <c r="G78" t="s">
        <v>31</v>
      </c>
      <c r="I78" t="s">
        <v>403</v>
      </c>
      <c r="J78" t="s">
        <v>404</v>
      </c>
      <c r="K78" t="s">
        <v>405</v>
      </c>
      <c r="L78" t="s">
        <v>406</v>
      </c>
    </row>
    <row r="79" spans="1:13" hidden="1" x14ac:dyDescent="0.25">
      <c r="A79">
        <v>79</v>
      </c>
      <c r="B79" s="30" t="s">
        <v>407</v>
      </c>
      <c r="C79" t="s">
        <v>408</v>
      </c>
      <c r="E79" t="s">
        <v>411</v>
      </c>
      <c r="F79" t="s">
        <v>35</v>
      </c>
      <c r="G79" t="s">
        <v>31</v>
      </c>
      <c r="I79" t="s">
        <v>409</v>
      </c>
      <c r="L79" t="s">
        <v>410</v>
      </c>
    </row>
    <row r="80" spans="1:13" hidden="1" x14ac:dyDescent="0.25">
      <c r="A80">
        <v>80</v>
      </c>
      <c r="B80" s="30" t="s">
        <v>412</v>
      </c>
      <c r="C80" t="s">
        <v>413</v>
      </c>
      <c r="D80" t="s">
        <v>551</v>
      </c>
      <c r="E80" t="s">
        <v>416</v>
      </c>
      <c r="F80" t="s">
        <v>37</v>
      </c>
      <c r="G80" t="s">
        <v>31</v>
      </c>
      <c r="I80" t="s">
        <v>414</v>
      </c>
      <c r="K80" t="s">
        <v>415</v>
      </c>
    </row>
    <row r="81" spans="1:13" hidden="1" x14ac:dyDescent="0.25">
      <c r="A81">
        <v>81</v>
      </c>
      <c r="B81" s="30" t="s">
        <v>417</v>
      </c>
      <c r="C81" t="s">
        <v>418</v>
      </c>
      <c r="D81" t="s">
        <v>552</v>
      </c>
      <c r="G81" t="s">
        <v>31</v>
      </c>
      <c r="I81" t="s">
        <v>419</v>
      </c>
      <c r="M81" t="s">
        <v>39</v>
      </c>
    </row>
    <row r="82" spans="1:13" hidden="1" x14ac:dyDescent="0.25">
      <c r="A82">
        <v>82</v>
      </c>
      <c r="B82" s="30" t="s">
        <v>420</v>
      </c>
      <c r="C82" t="s">
        <v>421</v>
      </c>
      <c r="G82" t="s">
        <v>31</v>
      </c>
      <c r="I82" t="s">
        <v>422</v>
      </c>
      <c r="J82" t="s">
        <v>423</v>
      </c>
      <c r="K82" t="s">
        <v>424</v>
      </c>
      <c r="L82" t="s">
        <v>425</v>
      </c>
    </row>
    <row r="83" spans="1:13" hidden="1" x14ac:dyDescent="0.25">
      <c r="A83">
        <v>83</v>
      </c>
      <c r="B83" s="30" t="s">
        <v>426</v>
      </c>
      <c r="C83" t="s">
        <v>427</v>
      </c>
      <c r="F83" t="s">
        <v>37</v>
      </c>
      <c r="G83" t="s">
        <v>31</v>
      </c>
      <c r="I83" t="s">
        <v>428</v>
      </c>
      <c r="K83" t="s">
        <v>429</v>
      </c>
      <c r="L83" t="s">
        <v>430</v>
      </c>
    </row>
    <row r="84" spans="1:13" hidden="1" x14ac:dyDescent="0.25">
      <c r="A84">
        <v>84</v>
      </c>
      <c r="B84" s="30" t="s">
        <v>426</v>
      </c>
      <c r="C84" t="s">
        <v>427</v>
      </c>
      <c r="F84" t="s">
        <v>37</v>
      </c>
      <c r="G84" t="s">
        <v>31</v>
      </c>
      <c r="I84" t="s">
        <v>431</v>
      </c>
      <c r="K84" t="s">
        <v>432</v>
      </c>
      <c r="L84" t="s">
        <v>433</v>
      </c>
    </row>
    <row r="85" spans="1:13" hidden="1" x14ac:dyDescent="0.25">
      <c r="A85">
        <v>85</v>
      </c>
      <c r="B85" s="30" t="s">
        <v>434</v>
      </c>
      <c r="C85" t="s">
        <v>435</v>
      </c>
      <c r="G85" t="s">
        <v>31</v>
      </c>
    </row>
    <row r="86" spans="1:13" hidden="1" x14ac:dyDescent="0.25">
      <c r="A86">
        <v>86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87</v>
      </c>
      <c r="B87" s="30" t="s">
        <v>438</v>
      </c>
      <c r="C87" t="s">
        <v>439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442</v>
      </c>
      <c r="C89" t="s">
        <v>443</v>
      </c>
      <c r="D89" t="s">
        <v>545</v>
      </c>
      <c r="F89" t="s">
        <v>30</v>
      </c>
      <c r="G89" t="s">
        <v>31</v>
      </c>
      <c r="I89" t="s">
        <v>444</v>
      </c>
      <c r="L89" t="s">
        <v>445</v>
      </c>
      <c r="M89" t="s">
        <v>39</v>
      </c>
    </row>
    <row r="90" spans="1:13" hidden="1" x14ac:dyDescent="0.25">
      <c r="A90">
        <v>90</v>
      </c>
      <c r="B90" s="30" t="s">
        <v>446</v>
      </c>
      <c r="C90" t="s">
        <v>573</v>
      </c>
      <c r="D90" t="s">
        <v>547</v>
      </c>
      <c r="E90" t="s">
        <v>575</v>
      </c>
      <c r="F90" t="s">
        <v>118</v>
      </c>
      <c r="G90" t="s">
        <v>31</v>
      </c>
      <c r="H90" t="s">
        <v>560</v>
      </c>
      <c r="I90" t="s">
        <v>572</v>
      </c>
      <c r="L90" s="76" t="s">
        <v>574</v>
      </c>
      <c r="M90" t="s">
        <v>571</v>
      </c>
    </row>
    <row r="91" spans="1:13" hidden="1" x14ac:dyDescent="0.25">
      <c r="A91">
        <v>91</v>
      </c>
      <c r="B91" s="30" t="s">
        <v>447</v>
      </c>
      <c r="C91" t="s">
        <v>448</v>
      </c>
      <c r="D91" t="s">
        <v>551</v>
      </c>
      <c r="F91" t="s">
        <v>45</v>
      </c>
      <c r="G91" t="s">
        <v>31</v>
      </c>
      <c r="I91" t="s">
        <v>449</v>
      </c>
      <c r="J91" t="s">
        <v>450</v>
      </c>
      <c r="K91" t="s">
        <v>451</v>
      </c>
      <c r="L91" t="s">
        <v>452</v>
      </c>
      <c r="M91" t="s">
        <v>39</v>
      </c>
    </row>
    <row r="92" spans="1:13" hidden="1" x14ac:dyDescent="0.25">
      <c r="A92">
        <v>92</v>
      </c>
      <c r="B92" s="30" t="s">
        <v>453</v>
      </c>
      <c r="C92" t="s">
        <v>454</v>
      </c>
      <c r="E92" t="s">
        <v>458</v>
      </c>
      <c r="F92" t="s">
        <v>71</v>
      </c>
      <c r="G92" t="s">
        <v>31</v>
      </c>
      <c r="I92" t="s">
        <v>455</v>
      </c>
      <c r="K92" t="s">
        <v>456</v>
      </c>
      <c r="L92" t="s">
        <v>457</v>
      </c>
    </row>
    <row r="93" spans="1:13" hidden="1" x14ac:dyDescent="0.25">
      <c r="A93">
        <v>93</v>
      </c>
      <c r="B93" s="30" t="s">
        <v>459</v>
      </c>
      <c r="C93" t="s">
        <v>460</v>
      </c>
      <c r="E93" t="s">
        <v>464</v>
      </c>
      <c r="F93" t="s">
        <v>164</v>
      </c>
      <c r="G93" t="s">
        <v>31</v>
      </c>
      <c r="I93" t="s">
        <v>461</v>
      </c>
      <c r="K93" t="s">
        <v>462</v>
      </c>
      <c r="L93" t="s">
        <v>463</v>
      </c>
    </row>
    <row r="94" spans="1:13" hidden="1" x14ac:dyDescent="0.25">
      <c r="A94">
        <v>94</v>
      </c>
      <c r="B94" s="30" t="s">
        <v>465</v>
      </c>
      <c r="C94" t="s">
        <v>466</v>
      </c>
      <c r="G94" t="s">
        <v>31</v>
      </c>
      <c r="I94" t="s">
        <v>467</v>
      </c>
      <c r="J94" t="s">
        <v>468</v>
      </c>
      <c r="K94" t="s">
        <v>469</v>
      </c>
      <c r="L94" t="s">
        <v>470</v>
      </c>
    </row>
    <row r="95" spans="1:13" hidden="1" x14ac:dyDescent="0.25">
      <c r="A95">
        <v>95</v>
      </c>
      <c r="B95" s="30" t="s">
        <v>471</v>
      </c>
      <c r="C95" t="s">
        <v>472</v>
      </c>
      <c r="E95" t="s">
        <v>476</v>
      </c>
      <c r="F95" t="s">
        <v>164</v>
      </c>
      <c r="G95" t="s">
        <v>31</v>
      </c>
      <c r="I95" t="s">
        <v>473</v>
      </c>
      <c r="K95" t="s">
        <v>474</v>
      </c>
      <c r="L95" t="s">
        <v>475</v>
      </c>
    </row>
    <row r="96" spans="1:13" hidden="1" x14ac:dyDescent="0.25">
      <c r="A96">
        <v>96</v>
      </c>
      <c r="B96" s="30" t="s">
        <v>477</v>
      </c>
      <c r="C96" t="s">
        <v>478</v>
      </c>
      <c r="E96" t="s">
        <v>482</v>
      </c>
      <c r="F96" t="s">
        <v>63</v>
      </c>
      <c r="G96" t="s">
        <v>31</v>
      </c>
      <c r="I96" t="s">
        <v>479</v>
      </c>
      <c r="J96" t="s">
        <v>480</v>
      </c>
      <c r="K96" t="s">
        <v>481</v>
      </c>
    </row>
    <row r="97" spans="1:13" hidden="1" x14ac:dyDescent="0.25">
      <c r="A97">
        <v>97</v>
      </c>
      <c r="B97" s="30" t="s">
        <v>483</v>
      </c>
      <c r="C97" t="s">
        <v>484</v>
      </c>
      <c r="E97" t="s">
        <v>486</v>
      </c>
      <c r="F97" t="s">
        <v>71</v>
      </c>
      <c r="G97" t="s">
        <v>31</v>
      </c>
      <c r="I97" t="s">
        <v>485</v>
      </c>
      <c r="M97" t="s">
        <v>39</v>
      </c>
    </row>
    <row r="98" spans="1:13" hidden="1" x14ac:dyDescent="0.25">
      <c r="A98">
        <v>98</v>
      </c>
      <c r="B98" s="30" t="s">
        <v>488</v>
      </c>
      <c r="C98" t="s">
        <v>487</v>
      </c>
      <c r="D98" t="s">
        <v>545</v>
      </c>
      <c r="E98" t="s">
        <v>491</v>
      </c>
      <c r="F98" t="s">
        <v>35</v>
      </c>
      <c r="G98" t="s">
        <v>31</v>
      </c>
      <c r="I98" t="s">
        <v>489</v>
      </c>
      <c r="L98" t="s">
        <v>490</v>
      </c>
      <c r="M98" t="s">
        <v>39</v>
      </c>
    </row>
    <row r="99" spans="1:13" hidden="1" x14ac:dyDescent="0.25">
      <c r="A99">
        <v>99</v>
      </c>
      <c r="B99" s="30" t="s">
        <v>492</v>
      </c>
      <c r="C99" t="s">
        <v>493</v>
      </c>
      <c r="E99" t="s">
        <v>497</v>
      </c>
      <c r="F99" t="s">
        <v>498</v>
      </c>
      <c r="G99" t="s">
        <v>31</v>
      </c>
      <c r="I99" t="s">
        <v>494</v>
      </c>
      <c r="K99" t="s">
        <v>495</v>
      </c>
      <c r="L99" t="s">
        <v>496</v>
      </c>
      <c r="M99" t="s">
        <v>29</v>
      </c>
    </row>
    <row r="100" spans="1:13" hidden="1" x14ac:dyDescent="0.25">
      <c r="A100">
        <v>100</v>
      </c>
      <c r="B100" s="30" t="s">
        <v>499</v>
      </c>
      <c r="C100" t="s">
        <v>500</v>
      </c>
      <c r="D100" t="s">
        <v>545</v>
      </c>
      <c r="F100" t="s">
        <v>36</v>
      </c>
      <c r="G100" t="s">
        <v>31</v>
      </c>
      <c r="I100" t="s">
        <v>501</v>
      </c>
      <c r="J100" t="s">
        <v>502</v>
      </c>
      <c r="M100" t="s">
        <v>34</v>
      </c>
    </row>
    <row r="101" spans="1:13" hidden="1" x14ac:dyDescent="0.25">
      <c r="A101">
        <v>101</v>
      </c>
      <c r="B101" s="30" t="s">
        <v>503</v>
      </c>
      <c r="C101" t="s">
        <v>504</v>
      </c>
      <c r="E101" t="s">
        <v>508</v>
      </c>
      <c r="F101" t="s">
        <v>214</v>
      </c>
      <c r="G101" t="s">
        <v>31</v>
      </c>
      <c r="I101" t="s">
        <v>505</v>
      </c>
      <c r="K101" t="s">
        <v>506</v>
      </c>
      <c r="L101" t="s">
        <v>507</v>
      </c>
    </row>
    <row r="102" spans="1:13" hidden="1" x14ac:dyDescent="0.25">
      <c r="A102">
        <v>102</v>
      </c>
      <c r="B102" s="30" t="s">
        <v>509</v>
      </c>
      <c r="C102" t="s">
        <v>510</v>
      </c>
      <c r="F102" t="s">
        <v>30</v>
      </c>
      <c r="G102" t="s">
        <v>31</v>
      </c>
      <c r="I102" t="s">
        <v>511</v>
      </c>
      <c r="K102" t="s">
        <v>512</v>
      </c>
      <c r="L102" t="s">
        <v>513</v>
      </c>
      <c r="M102" t="s">
        <v>62</v>
      </c>
    </row>
    <row r="103" spans="1:13" hidden="1" x14ac:dyDescent="0.25">
      <c r="A103">
        <v>103</v>
      </c>
      <c r="B103" s="30" t="s">
        <v>514</v>
      </c>
      <c r="C103" t="s">
        <v>515</v>
      </c>
      <c r="G103" t="s">
        <v>31</v>
      </c>
    </row>
    <row r="104" spans="1:13" hidden="1" x14ac:dyDescent="0.25">
      <c r="A104">
        <v>104</v>
      </c>
      <c r="B104" s="30" t="s">
        <v>556</v>
      </c>
      <c r="C104" t="s">
        <v>516</v>
      </c>
      <c r="D104" t="s">
        <v>544</v>
      </c>
      <c r="E104" t="s">
        <v>520</v>
      </c>
      <c r="F104" t="s">
        <v>63</v>
      </c>
      <c r="G104" t="s">
        <v>31</v>
      </c>
      <c r="I104" t="s">
        <v>517</v>
      </c>
      <c r="J104" t="s">
        <v>518</v>
      </c>
      <c r="K104" t="s">
        <v>519</v>
      </c>
      <c r="M104" t="s">
        <v>32</v>
      </c>
    </row>
    <row r="105" spans="1:13" hidden="1" x14ac:dyDescent="0.25">
      <c r="A105">
        <v>105</v>
      </c>
      <c r="B105" s="30" t="s">
        <v>557</v>
      </c>
      <c r="C105" t="s">
        <v>558</v>
      </c>
      <c r="D105" t="s">
        <v>559</v>
      </c>
      <c r="G105" t="s">
        <v>31</v>
      </c>
      <c r="H105" t="s">
        <v>560</v>
      </c>
      <c r="K105" t="s">
        <v>561</v>
      </c>
      <c r="L105" s="76"/>
      <c r="M105" t="s">
        <v>571</v>
      </c>
    </row>
    <row r="106" spans="1:13" hidden="1" x14ac:dyDescent="0.25">
      <c r="A106">
        <v>106</v>
      </c>
      <c r="B106" s="30" t="s">
        <v>562</v>
      </c>
      <c r="C106" t="s">
        <v>563</v>
      </c>
      <c r="D106" t="s">
        <v>564</v>
      </c>
      <c r="E106" t="s">
        <v>565</v>
      </c>
      <c r="F106" t="s">
        <v>30</v>
      </c>
      <c r="G106" t="s">
        <v>31</v>
      </c>
      <c r="H106" t="s">
        <v>560</v>
      </c>
      <c r="I106" t="s">
        <v>566</v>
      </c>
      <c r="M106" t="s">
        <v>571</v>
      </c>
    </row>
    <row r="107" spans="1:13" hidden="1" x14ac:dyDescent="0.25">
      <c r="A107">
        <v>108</v>
      </c>
      <c r="B107" s="30" t="s">
        <v>586</v>
      </c>
      <c r="C107" t="s">
        <v>580</v>
      </c>
      <c r="D107" t="s">
        <v>581</v>
      </c>
      <c r="E107" t="s">
        <v>582</v>
      </c>
      <c r="F107" t="s">
        <v>583</v>
      </c>
      <c r="G107" t="s">
        <v>31</v>
      </c>
      <c r="H107" t="s">
        <v>560</v>
      </c>
      <c r="I107" t="s">
        <v>584</v>
      </c>
      <c r="L107" s="76" t="s">
        <v>585</v>
      </c>
      <c r="M107" t="s">
        <v>571</v>
      </c>
    </row>
    <row r="108" spans="1:13" hidden="1" x14ac:dyDescent="0.25">
      <c r="A108">
        <v>109</v>
      </c>
      <c r="B108" s="30" t="s">
        <v>587</v>
      </c>
      <c r="C108" t="s">
        <v>589</v>
      </c>
      <c r="E108" t="s">
        <v>588</v>
      </c>
      <c r="F108" t="s">
        <v>30</v>
      </c>
      <c r="G108" t="s">
        <v>31</v>
      </c>
      <c r="M108" t="s">
        <v>571</v>
      </c>
    </row>
    <row r="109" spans="1:13" hidden="1" x14ac:dyDescent="0.25">
      <c r="A109">
        <v>110</v>
      </c>
      <c r="B109" s="30" t="s">
        <v>590</v>
      </c>
      <c r="C109" t="s">
        <v>591</v>
      </c>
      <c r="D109" t="s">
        <v>592</v>
      </c>
      <c r="E109" t="s">
        <v>593</v>
      </c>
      <c r="F109" t="s">
        <v>45</v>
      </c>
      <c r="G109" t="s">
        <v>31</v>
      </c>
      <c r="H109" t="s">
        <v>560</v>
      </c>
      <c r="M109" t="s">
        <v>571</v>
      </c>
    </row>
    <row r="110" spans="1:13" hidden="1" x14ac:dyDescent="0.25">
      <c r="A110">
        <v>111</v>
      </c>
      <c r="B110" s="30" t="s">
        <v>595</v>
      </c>
      <c r="C110" t="s">
        <v>594</v>
      </c>
      <c r="G110" t="s">
        <v>31</v>
      </c>
      <c r="M110" t="s">
        <v>571</v>
      </c>
    </row>
    <row r="111" spans="1:13" hidden="1" x14ac:dyDescent="0.25">
      <c r="A111">
        <v>112</v>
      </c>
      <c r="B111" s="30" t="s">
        <v>597</v>
      </c>
      <c r="C111" t="s">
        <v>596</v>
      </c>
      <c r="F111" t="s">
        <v>288</v>
      </c>
      <c r="G111" t="s">
        <v>31</v>
      </c>
      <c r="H111" t="s">
        <v>560</v>
      </c>
      <c r="I111" t="s">
        <v>598</v>
      </c>
      <c r="M111" t="s">
        <v>571</v>
      </c>
    </row>
    <row r="112" spans="1:13" hidden="1" x14ac:dyDescent="0.25">
      <c r="A112">
        <v>113</v>
      </c>
      <c r="B112" s="30" t="s">
        <v>602</v>
      </c>
      <c r="C112" t="s">
        <v>599</v>
      </c>
      <c r="E112" t="s">
        <v>600</v>
      </c>
      <c r="F112" t="s">
        <v>30</v>
      </c>
      <c r="G112" t="s">
        <v>31</v>
      </c>
      <c r="H112" t="s">
        <v>560</v>
      </c>
      <c r="I112" t="s">
        <v>601</v>
      </c>
      <c r="M112" t="s">
        <v>571</v>
      </c>
    </row>
    <row r="113" spans="1:13" hidden="1" x14ac:dyDescent="0.25">
      <c r="A113">
        <v>114</v>
      </c>
      <c r="B113" s="30" t="s">
        <v>604</v>
      </c>
      <c r="C113" t="s">
        <v>605</v>
      </c>
      <c r="D113" t="s">
        <v>608</v>
      </c>
      <c r="E113" t="s">
        <v>606</v>
      </c>
      <c r="F113" t="s">
        <v>607</v>
      </c>
      <c r="G113" t="s">
        <v>31</v>
      </c>
      <c r="I113" t="s">
        <v>603</v>
      </c>
      <c r="M113" t="s">
        <v>571</v>
      </c>
    </row>
    <row r="114" spans="1:13" hidden="1" x14ac:dyDescent="0.25">
      <c r="A114">
        <v>115</v>
      </c>
      <c r="B114" s="30" t="s">
        <v>612</v>
      </c>
      <c r="C114" t="s">
        <v>610</v>
      </c>
      <c r="E114" t="s">
        <v>609</v>
      </c>
      <c r="F114" t="s">
        <v>164</v>
      </c>
      <c r="G114" t="s">
        <v>31</v>
      </c>
      <c r="H114" t="s">
        <v>560</v>
      </c>
      <c r="I114" t="s">
        <v>611</v>
      </c>
      <c r="M114" t="s">
        <v>571</v>
      </c>
    </row>
    <row r="115" spans="1:13" hidden="1" x14ac:dyDescent="0.25">
      <c r="A115">
        <v>116</v>
      </c>
      <c r="B115" s="30" t="s">
        <v>613</v>
      </c>
      <c r="C115" t="s">
        <v>614</v>
      </c>
      <c r="E115" t="s">
        <v>615</v>
      </c>
      <c r="F115" t="s">
        <v>164</v>
      </c>
      <c r="G115" t="s">
        <v>31</v>
      </c>
      <c r="H115" t="s">
        <v>560</v>
      </c>
      <c r="I115" t="s">
        <v>616</v>
      </c>
      <c r="M115" t="s">
        <v>571</v>
      </c>
    </row>
    <row r="116" spans="1:13" hidden="1" x14ac:dyDescent="0.25">
      <c r="A116">
        <v>117</v>
      </c>
      <c r="B116" s="30" t="s">
        <v>699</v>
      </c>
      <c r="C116" t="s">
        <v>617</v>
      </c>
      <c r="E116" t="s">
        <v>618</v>
      </c>
      <c r="F116" t="s">
        <v>164</v>
      </c>
      <c r="G116" t="s">
        <v>31</v>
      </c>
      <c r="H116" t="s">
        <v>560</v>
      </c>
      <c r="K116">
        <v>27267600</v>
      </c>
      <c r="M116" t="s">
        <v>571</v>
      </c>
    </row>
    <row r="117" spans="1:13" x14ac:dyDescent="0.25">
      <c r="A117">
        <v>118</v>
      </c>
      <c r="B117" s="30" t="s">
        <v>619</v>
      </c>
      <c r="C117" t="s">
        <v>623</v>
      </c>
      <c r="D117" t="s">
        <v>620</v>
      </c>
      <c r="E117" t="s">
        <v>621</v>
      </c>
      <c r="F117" t="s">
        <v>45</v>
      </c>
      <c r="G117" t="s">
        <v>31</v>
      </c>
      <c r="H117" t="s">
        <v>560</v>
      </c>
      <c r="I117" t="s">
        <v>622</v>
      </c>
      <c r="M117" t="s">
        <v>571</v>
      </c>
    </row>
    <row r="118" spans="1:13" hidden="1" x14ac:dyDescent="0.25">
      <c r="A118">
        <v>119</v>
      </c>
      <c r="B118" s="30" t="s">
        <v>633</v>
      </c>
      <c r="C118" t="s">
        <v>624</v>
      </c>
      <c r="E118" t="s">
        <v>625</v>
      </c>
      <c r="F118" t="s">
        <v>61</v>
      </c>
      <c r="G118" t="s">
        <v>31</v>
      </c>
      <c r="H118" t="s">
        <v>560</v>
      </c>
      <c r="M118" t="s">
        <v>571</v>
      </c>
    </row>
    <row r="119" spans="1:13" hidden="1" x14ac:dyDescent="0.25">
      <c r="A119">
        <v>120</v>
      </c>
      <c r="B119" s="30" t="s">
        <v>626</v>
      </c>
      <c r="C119" t="s">
        <v>627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628</v>
      </c>
      <c r="J119">
        <v>0</v>
      </c>
      <c r="K119">
        <v>0</v>
      </c>
      <c r="M119" t="s">
        <v>571</v>
      </c>
    </row>
    <row r="120" spans="1:13" hidden="1" x14ac:dyDescent="0.25">
      <c r="A120">
        <v>121</v>
      </c>
      <c r="B120" s="30" t="s">
        <v>632</v>
      </c>
      <c r="C120" t="s">
        <v>631</v>
      </c>
      <c r="E120" t="s">
        <v>629</v>
      </c>
      <c r="F120" t="s">
        <v>118</v>
      </c>
      <c r="G120" t="s">
        <v>31</v>
      </c>
      <c r="H120" t="s">
        <v>560</v>
      </c>
      <c r="I120" t="s">
        <v>630</v>
      </c>
      <c r="M120" t="s">
        <v>571</v>
      </c>
    </row>
    <row r="121" spans="1:13" hidden="1" x14ac:dyDescent="0.25">
      <c r="A121">
        <v>122</v>
      </c>
      <c r="B121" s="30" t="s">
        <v>665</v>
      </c>
      <c r="C121" t="s">
        <v>634</v>
      </c>
      <c r="D121" t="s">
        <v>666</v>
      </c>
      <c r="E121" t="s">
        <v>667</v>
      </c>
      <c r="F121" t="s">
        <v>30</v>
      </c>
      <c r="G121" t="s">
        <v>31</v>
      </c>
      <c r="H121" t="s">
        <v>560</v>
      </c>
      <c r="I121" t="s">
        <v>635</v>
      </c>
      <c r="M121" t="s">
        <v>571</v>
      </c>
    </row>
    <row r="122" spans="1:13" hidden="1" x14ac:dyDescent="0.25">
      <c r="A122">
        <v>123</v>
      </c>
      <c r="B122" s="30" t="s">
        <v>636</v>
      </c>
      <c r="C122" t="s">
        <v>637</v>
      </c>
      <c r="I122" t="s">
        <v>638</v>
      </c>
      <c r="M122" t="s">
        <v>571</v>
      </c>
    </row>
    <row r="123" spans="1:13" hidden="1" x14ac:dyDescent="0.25">
      <c r="A123">
        <v>125</v>
      </c>
      <c r="B123" s="30" t="s">
        <v>641</v>
      </c>
      <c r="C123" t="s">
        <v>640</v>
      </c>
      <c r="M123" t="s">
        <v>571</v>
      </c>
    </row>
    <row r="124" spans="1:13" hidden="1" x14ac:dyDescent="0.25">
      <c r="A124">
        <v>126</v>
      </c>
      <c r="B124" s="30" t="s">
        <v>642</v>
      </c>
      <c r="C124" t="s">
        <v>643</v>
      </c>
      <c r="E124" t="s">
        <v>644</v>
      </c>
      <c r="F124" t="s">
        <v>63</v>
      </c>
      <c r="G124" t="s">
        <v>31</v>
      </c>
      <c r="H124" t="s">
        <v>560</v>
      </c>
      <c r="M124" t="s">
        <v>571</v>
      </c>
    </row>
    <row r="125" spans="1:13" hidden="1" x14ac:dyDescent="0.25">
      <c r="A125">
        <v>126</v>
      </c>
      <c r="B125" s="30" t="s">
        <v>645</v>
      </c>
      <c r="C125" t="s">
        <v>646</v>
      </c>
      <c r="F125" t="s">
        <v>607</v>
      </c>
      <c r="G125" t="s">
        <v>31</v>
      </c>
      <c r="H125" t="s">
        <v>560</v>
      </c>
      <c r="I125" t="s">
        <v>646</v>
      </c>
      <c r="M125" t="s">
        <v>571</v>
      </c>
    </row>
    <row r="126" spans="1:13" hidden="1" x14ac:dyDescent="0.25">
      <c r="A126">
        <v>127</v>
      </c>
      <c r="B126" s="30" t="s">
        <v>648</v>
      </c>
      <c r="C126" t="s">
        <v>647</v>
      </c>
      <c r="D126" s="87" t="s">
        <v>650</v>
      </c>
      <c r="E126" t="s">
        <v>651</v>
      </c>
      <c r="F126" t="s">
        <v>27</v>
      </c>
      <c r="G126" t="s">
        <v>31</v>
      </c>
      <c r="H126" t="s">
        <v>560</v>
      </c>
      <c r="I126" t="s">
        <v>652</v>
      </c>
      <c r="M126" t="s">
        <v>571</v>
      </c>
    </row>
    <row r="127" spans="1:13" hidden="1" x14ac:dyDescent="0.25">
      <c r="A127">
        <v>128</v>
      </c>
      <c r="B127" s="30" t="s">
        <v>653</v>
      </c>
      <c r="C127" t="s">
        <v>654</v>
      </c>
      <c r="E127" t="s">
        <v>649</v>
      </c>
      <c r="G127" t="s">
        <v>31</v>
      </c>
      <c r="M127" t="s">
        <v>571</v>
      </c>
    </row>
    <row r="128" spans="1:13" hidden="1" x14ac:dyDescent="0.25">
      <c r="A128">
        <v>129</v>
      </c>
      <c r="B128" s="30" t="s">
        <v>656</v>
      </c>
      <c r="C128" t="s">
        <v>655</v>
      </c>
      <c r="D128" t="s">
        <v>657</v>
      </c>
      <c r="G128" t="s">
        <v>658</v>
      </c>
      <c r="I128" t="s">
        <v>659</v>
      </c>
      <c r="M128" t="s">
        <v>571</v>
      </c>
    </row>
    <row r="129" spans="1:13" hidden="1" x14ac:dyDescent="0.25">
      <c r="A129">
        <v>130</v>
      </c>
      <c r="B129" s="30" t="s">
        <v>686</v>
      </c>
      <c r="C129" t="s">
        <v>660</v>
      </c>
      <c r="E129" t="s">
        <v>687</v>
      </c>
      <c r="F129" t="s">
        <v>63</v>
      </c>
      <c r="G129" t="s">
        <v>31</v>
      </c>
      <c r="H129" t="s">
        <v>688</v>
      </c>
      <c r="I129" t="s">
        <v>675</v>
      </c>
      <c r="M129" t="s">
        <v>571</v>
      </c>
    </row>
    <row r="130" spans="1:13" hidden="1" x14ac:dyDescent="0.25">
      <c r="A130">
        <v>131</v>
      </c>
      <c r="B130" s="30" t="s">
        <v>661</v>
      </c>
      <c r="C130" t="s">
        <v>662</v>
      </c>
      <c r="E130" t="s">
        <v>663</v>
      </c>
      <c r="F130" t="s">
        <v>35</v>
      </c>
      <c r="G130" t="s">
        <v>31</v>
      </c>
      <c r="I130" t="s">
        <v>664</v>
      </c>
      <c r="M130" t="s">
        <v>571</v>
      </c>
    </row>
    <row r="131" spans="1:13" hidden="1" x14ac:dyDescent="0.25">
      <c r="A131">
        <v>133</v>
      </c>
      <c r="B131" s="30" t="s">
        <v>668</v>
      </c>
      <c r="C131" t="s">
        <v>639</v>
      </c>
      <c r="F131" t="s">
        <v>670</v>
      </c>
      <c r="G131" t="s">
        <v>31</v>
      </c>
      <c r="H131" t="s">
        <v>560</v>
      </c>
      <c r="I131" t="s">
        <v>669</v>
      </c>
      <c r="M131" t="s">
        <v>571</v>
      </c>
    </row>
    <row r="132" spans="1:13" hidden="1" x14ac:dyDescent="0.25">
      <c r="A132">
        <v>134</v>
      </c>
      <c r="B132" s="30" t="s">
        <v>671</v>
      </c>
      <c r="C132" t="s">
        <v>672</v>
      </c>
      <c r="G132" t="s">
        <v>31</v>
      </c>
      <c r="H132" t="s">
        <v>560</v>
      </c>
      <c r="I132" t="s">
        <v>673</v>
      </c>
      <c r="M132" t="s">
        <v>571</v>
      </c>
    </row>
    <row r="133" spans="1:13" hidden="1" x14ac:dyDescent="0.25">
      <c r="A133">
        <v>135</v>
      </c>
      <c r="B133" s="30" t="s">
        <v>677</v>
      </c>
      <c r="C133" t="s">
        <v>676</v>
      </c>
      <c r="D133" t="s">
        <v>681</v>
      </c>
      <c r="E133" t="s">
        <v>678</v>
      </c>
      <c r="F133" t="s">
        <v>679</v>
      </c>
      <c r="I133" t="s">
        <v>680</v>
      </c>
      <c r="K133" t="s">
        <v>682</v>
      </c>
      <c r="M133" t="s">
        <v>571</v>
      </c>
    </row>
    <row r="134" spans="1:13" hidden="1" x14ac:dyDescent="0.25">
      <c r="A134">
        <v>136</v>
      </c>
      <c r="B134" s="30" t="s">
        <v>683</v>
      </c>
      <c r="C134" t="s">
        <v>684</v>
      </c>
      <c r="I134" t="s">
        <v>685</v>
      </c>
      <c r="M134" t="s">
        <v>571</v>
      </c>
    </row>
    <row r="135" spans="1:13" hidden="1" x14ac:dyDescent="0.25">
      <c r="A135">
        <v>137</v>
      </c>
      <c r="B135" s="30">
        <v>0</v>
      </c>
      <c r="C135" t="s">
        <v>689</v>
      </c>
      <c r="I135" t="s">
        <v>690</v>
      </c>
      <c r="M135" t="s">
        <v>571</v>
      </c>
    </row>
    <row r="136" spans="1:13" hidden="1" x14ac:dyDescent="0.25">
      <c r="A136">
        <v>138</v>
      </c>
      <c r="B136" s="30" t="s">
        <v>692</v>
      </c>
      <c r="C136" t="s">
        <v>693</v>
      </c>
      <c r="I136" t="s">
        <v>691</v>
      </c>
      <c r="M136" t="s">
        <v>571</v>
      </c>
    </row>
    <row r="137" spans="1:13" hidden="1" x14ac:dyDescent="0.25">
      <c r="A137">
        <v>139</v>
      </c>
      <c r="B137" s="30" t="s">
        <v>374</v>
      </c>
      <c r="C137" t="s">
        <v>695</v>
      </c>
      <c r="D137" t="s">
        <v>696</v>
      </c>
      <c r="E137" t="s">
        <v>697</v>
      </c>
      <c r="F137" t="s">
        <v>37</v>
      </c>
      <c r="G137" t="s">
        <v>31</v>
      </c>
      <c r="I137" t="s">
        <v>698</v>
      </c>
      <c r="M137" t="s">
        <v>571</v>
      </c>
    </row>
    <row r="138" spans="1:13" hidden="1" x14ac:dyDescent="0.25">
      <c r="A138">
        <v>140</v>
      </c>
      <c r="B138" s="30" t="s">
        <v>700</v>
      </c>
      <c r="C138" t="s">
        <v>701</v>
      </c>
      <c r="I138" t="s">
        <v>702</v>
      </c>
      <c r="M138" t="s">
        <v>571</v>
      </c>
    </row>
    <row r="139" spans="1:13" hidden="1" x14ac:dyDescent="0.25">
      <c r="A139">
        <v>141</v>
      </c>
    </row>
    <row r="140" spans="1:13" hidden="1" x14ac:dyDescent="0.25">
      <c r="A140">
        <v>142</v>
      </c>
    </row>
    <row r="141" spans="1:13" hidden="1" x14ac:dyDescent="0.25">
      <c r="A141">
        <v>143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Comercializadora Forca Chile S.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2014-10-15T16:54:11Z</cp:lastPrinted>
  <dcterms:created xsi:type="dcterms:W3CDTF">2013-07-12T05:01:37Z</dcterms:created>
  <dcterms:modified xsi:type="dcterms:W3CDTF">2014-10-15T17:18:02Z</dcterms:modified>
</cp:coreProperties>
</file>