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>'COTIZACION'!$K$10:$R$28</definedName>
    <definedName name="VENTAFINAL">'COTIZACION'!$R$11:$R$28</definedName>
    <definedName name="Z_E08BD4BD_63D8_41E6_9AED_1C81DE76C4C8_.wvu.PrintArea" localSheetId="0" hidden="1" comment="PRECIO OFERTADO A CLIENTE">'COTIZACION'!$B$1:$J$33</definedName>
  </definedNames>
  <calcPr fullCalcOnLoad="1"/>
</workbook>
</file>

<file path=xl/sharedStrings.xml><?xml version="1.0" encoding="utf-8"?>
<sst xmlns="http://schemas.openxmlformats.org/spreadsheetml/2006/main" count="865" uniqueCount="623">
  <si>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</si>
  <si>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</si>
  <si>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</si>
  <si>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</si>
  <si>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</si>
  <si>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</si>
  <si>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</si>
  <si>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</si>
  <si>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</si>
  <si>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</si>
  <si>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</si>
  <si>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</si>
  <si>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</si>
  <si>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</si>
  <si>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</si>
  <si>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</si>
  <si>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</si>
  <si>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</si>
  <si>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</si>
  <si>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</si>
  <si>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</si>
  <si>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</si>
  <si>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</si>
  <si>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</si>
  <si>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</si>
  <si>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</si>
  <si>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</si>
  <si>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</si>
  <si>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</si>
  <si>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</si>
  <si>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</si>
  <si>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</si>
  <si>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</si>
  <si>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</si>
  <si>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</si>
  <si>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</si>
  <si>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</si>
  <si>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</si>
  <si>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</si>
  <si>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</si>
  <si>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</si>
  <si>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</si>
  <si>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</si>
  <si>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</si>
  <si>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</si>
  <si>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</si>
  <si>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</si>
  <si>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</si>
  <si>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</si>
  <si>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</si>
  <si>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</si>
  <si>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</si>
  <si>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</si>
  <si>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</si>
  <si>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</si>
  <si>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</si>
  <si>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</si>
  <si>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</si>
  <si>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</si>
  <si>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</si>
  <si>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</si>
  <si>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</si>
  <si>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</si>
  <si>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</si>
  <si>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</si>
  <si>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</si>
  <si>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</si>
  <si>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</si>
  <si>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</si>
  <si>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</si>
  <si>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</si>
  <si>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</si>
  <si>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</si>
  <si>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</si>
  <si>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</si>
  <si>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</si>
  <si>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</si>
  <si>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</si>
  <si>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</si>
  <si>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</si>
  <si>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</si>
  <si>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</si>
  <si>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</si>
  <si>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</si>
  <si>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</si>
  <si>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</si>
  <si>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</si>
  <si>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</si>
  <si>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</si>
  <si>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</si>
  <si>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</si>
  <si>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</si>
  <si>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</si>
  <si>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</si>
  <si>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</si>
  <si>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</si>
  <si>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</si>
  <si>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</si>
  <si>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</si>
  <si>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</si>
  <si>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</si>
  <si>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</si>
  <si>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</si>
  <si>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</si>
  <si>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</si>
  <si>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</si>
  <si>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</si>
  <si>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</si>
  <si>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</si>
  <si>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</si>
  <si>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</si>
  <si>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</si>
  <si>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</si>
  <si>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</si>
  <si>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</si>
  <si>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</si>
  <si>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</si>
  <si>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</si>
  <si>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</si>
  <si>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</si>
  <si>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</si>
  <si>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</si>
  <si>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</si>
  <si>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</si>
  <si>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</si>
  <si>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</si>
  <si>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</si>
  <si>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</si>
  <si>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</si>
  <si>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</si>
  <si>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</si>
  <si>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</si>
  <si>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</si>
  <si>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</si>
  <si>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</si>
  <si>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</si>
  <si>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</si>
  <si>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</si>
  <si>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</si>
  <si>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</si>
  <si>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</si>
  <si>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</si>
  <si>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</si>
  <si>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</si>
  <si>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</si>
  <si>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</si>
  <si>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</si>
  <si>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</si>
  <si>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</si>
  <si>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</si>
  <si>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</si>
  <si>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</si>
  <si>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</si>
  <si>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</si>
  <si>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</si>
  <si>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</si>
  <si>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</si>
  <si>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</si>
  <si>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</si>
  <si>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</si>
  <si>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</si>
  <si>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</si>
  <si>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</si>
  <si>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</si>
  <si>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</si>
  <si>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</si>
  <si>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</si>
  <si>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</si>
  <si>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</si>
  <si>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</si>
  <si>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</si>
  <si>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</si>
  <si>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</si>
  <si>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</si>
  <si>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</si>
  <si>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</si>
  <si>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</si>
  <si>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</si>
  <si>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</si>
  <si>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</si>
  <si>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</si>
  <si>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</si>
  <si>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</si>
  <si>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</si>
  <si>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</si>
  <si>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</si>
  <si>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</si>
  <si>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</si>
  <si>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</si>
  <si>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</si>
  <si>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</si>
  <si>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</si>
  <si>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</si>
  <si>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</si>
  <si>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</si>
  <si>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</si>
  <si>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</si>
  <si>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</si>
  <si>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</si>
  <si>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</si>
  <si>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</si>
  <si>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</si>
  <si>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</si>
  <si>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</si>
  <si>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</si>
  <si>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</si>
  <si>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</si>
  <si>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</si>
  <si>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</si>
  <si>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</si>
  <si>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</si>
  <si>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</si>
  <si>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</si>
  <si>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</si>
  <si>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</si>
  <si>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</si>
  <si>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</si>
  <si>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</si>
  <si>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</si>
  <si>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</si>
  <si>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</si>
  <si>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</si>
  <si>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</si>
  <si>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</si>
  <si>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</si>
  <si>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</si>
  <si>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</si>
  <si>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</si>
  <si>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</si>
  <si>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</si>
  <si>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</si>
  <si>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</si>
  <si>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</si>
  <si>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</si>
  <si>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</si>
  <si>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</si>
  <si>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</si>
  <si>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</si>
  <si>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</si>
  <si>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</si>
  <si>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</si>
  <si>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</si>
  <si>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</si>
  <si>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</si>
  <si>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</si>
  <si>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</si>
  <si>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</si>
  <si>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</si>
  <si>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</si>
  <si>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</si>
  <si>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</si>
  <si>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</si>
  <si>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</si>
  <si>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</si>
  <si>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</si>
  <si>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</si>
  <si>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</si>
  <si>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</si>
  <si>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</si>
  <si>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</si>
  <si>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</si>
  <si>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</si>
  <si>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</si>
  <si>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</si>
  <si>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</si>
  <si>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</si>
  <si>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</si>
  <si>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</si>
  <si>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</si>
  <si>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</si>
  <si>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</si>
  <si>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</si>
  <si>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</si>
  <si>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</si>
  <si>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</si>
  <si>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</si>
  <si>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</si>
  <si>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</si>
  <si>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</si>
  <si>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</si>
  <si>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</si>
  <si>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</si>
  <si>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</si>
  <si>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</si>
  <si>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</si>
  <si>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</si>
  <si>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</si>
  <si>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</si>
  <si>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</si>
  <si>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</si>
  <si>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</si>
  <si>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</si>
  <si>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</si>
  <si>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</si>
  <si>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</si>
  <si>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</si>
  <si>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</si>
  <si>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</si>
  <si>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</si>
  <si>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</si>
  <si>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</si>
  <si>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</si>
  <si>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</si>
  <si>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</si>
  <si>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</si>
  <si>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</si>
  <si>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</si>
  <si>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</si>
  <si>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</si>
  <si>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</si>
  <si>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</si>
  <si>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</si>
  <si>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</si>
  <si>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</si>
  <si>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</si>
  <si>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</si>
  <si>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</si>
  <si>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</si>
  <si>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</si>
  <si>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</si>
  <si>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</si>
  <si>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</si>
  <si>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</si>
  <si>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</si>
  <si>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</si>
  <si>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</si>
  <si>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</si>
  <si>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</si>
  <si>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</si>
  <si>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</si>
  <si>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</si>
  <si>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</si>
  <si>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</si>
  <si>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</si>
  <si>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</si>
  <si>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</si>
  <si>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</si>
  <si>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</si>
  <si>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</si>
  <si>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</si>
  <si>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</si>
  <si>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</si>
  <si>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</si>
  <si>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</si>
  <si>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</si>
  <si>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</si>
  <si>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</si>
  <si>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</si>
  <si>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</si>
  <si>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</si>
  <si>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</si>
  <si>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</si>
  <si>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</si>
  <si>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</si>
  <si>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</si>
  <si>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</si>
  <si>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</si>
  <si>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</si>
  <si>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</si>
  <si>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</si>
  <si>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</si>
  <si>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</si>
  <si>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</si>
  <si>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</si>
  <si>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</si>
  <si>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</si>
  <si>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</si>
  <si>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</si>
  <si>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</si>
  <si>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</si>
  <si>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</si>
  <si>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</si>
  <si>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</si>
  <si>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</si>
  <si>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</si>
  <si>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</si>
  <si>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</si>
  <si>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</si>
  <si>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</si>
  <si>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</si>
  <si>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</si>
  <si>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</si>
  <si>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</si>
  <si>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</si>
  <si>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</si>
  <si>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</si>
  <si>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</si>
  <si>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</si>
  <si>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</si>
  <si>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</si>
  <si>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</si>
  <si>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</si>
  <si>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</si>
  <si>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</si>
  <si>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</si>
  <si>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</si>
  <si>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</si>
  <si>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</si>
  <si>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</si>
  <si>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</si>
  <si>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</si>
  <si>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</si>
  <si>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</si>
  <si>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</si>
  <si>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</si>
  <si>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</si>
  <si>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</si>
  <si>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</si>
  <si>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</si>
  <si>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</si>
  <si>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</si>
  <si>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</si>
  <si>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</si>
  <si>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</si>
  <si>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</si>
  <si>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</si>
  <si>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</si>
  <si>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</si>
  <si>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</si>
  <si>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</si>
  <si>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</si>
  <si>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</si>
  <si>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</si>
  <si>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</si>
  <si>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</si>
  <si>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</si>
  <si>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</si>
  <si>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</si>
  <si>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</si>
  <si>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</si>
  <si>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</si>
  <si>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</si>
  <si>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</si>
  <si>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</si>
  <si>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</si>
  <si>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</si>
  <si>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</si>
  <si>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</si>
  <si>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</si>
  <si>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</si>
  <si>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</si>
  <si>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</si>
  <si>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</si>
  <si>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</si>
  <si>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</si>
  <si>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</si>
  <si>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</si>
  <si>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</si>
  <si>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</si>
  <si>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</si>
  <si>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</si>
  <si>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</si>
  <si>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</si>
  <si>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</si>
  <si>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</si>
  <si>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</si>
  <si>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</si>
  <si>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</si>
  <si>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</si>
  <si>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</si>
  <si>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</si>
  <si>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</si>
  <si>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</si>
  <si>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</si>
  <si>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</si>
  <si>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</si>
  <si>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</si>
  <si>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</si>
  <si>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</si>
  <si>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</si>
  <si>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</si>
  <si>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</si>
  <si>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</si>
  <si>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</si>
  <si>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</si>
  <si>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</si>
  <si>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</si>
  <si>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</si>
  <si>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</si>
  <si>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</si>
  <si>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</si>
  <si>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</si>
  <si>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</si>
  <si>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</si>
  <si>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</si>
  <si>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</si>
  <si>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</si>
  <si>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</si>
  <si>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</si>
  <si>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</si>
  <si>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</si>
  <si>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</si>
  <si>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</si>
  <si>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</si>
  <si>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</si>
  <si>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</si>
  <si>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</si>
  <si>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</si>
  <si>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</si>
  <si>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</si>
  <si>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</si>
  <si>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</si>
  <si>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</si>
  <si>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</si>
  <si>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</si>
  <si>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</si>
  <si>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</si>
  <si>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</si>
  <si>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</si>
  <si>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</si>
  <si>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</si>
  <si>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</si>
  <si>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</si>
  <si>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</si>
  <si>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</si>
  <si>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</si>
  <si>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</si>
  <si>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</si>
  <si>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</si>
  <si>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</si>
  <si>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</si>
  <si>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</si>
  <si>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</si>
  <si>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</si>
  <si>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</si>
  <si>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</si>
  <si>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</si>
  <si>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</si>
  <si>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</si>
  <si>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</si>
  <si>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</si>
  <si>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</si>
  <si>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</si>
  <si>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</si>
  <si>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</si>
  <si>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</si>
  <si>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</si>
  <si>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</si>
  <si>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</si>
  <si>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</si>
  <si>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</si>
  <si>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</si>
  <si>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</si>
  <si>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</si>
  <si>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</si>
  <si>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</si>
  <si>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</si>
  <si>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</si>
  <si>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</si>
  <si>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</si>
  <si>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</si>
  <si>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</si>
  <si>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</si>
  <si>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</si>
  <si>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</si>
  <si>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</si>
  <si>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</si>
  <si>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</si>
  <si>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</si>
  <si>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</si>
  <si>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</si>
  <si>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</si>
  <si>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</si>
  <si>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</si>
  <si>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</si>
  <si>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</si>
  <si>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</si>
  <si>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</si>
  <si>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</si>
  <si>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</si>
  <si>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</si>
  <si>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</si>
  <si>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</si>
  <si>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</si>
  <si>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</si>
  <si>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</si>
  <si>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</si>
  <si>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</si>
  <si>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</si>
  <si>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</si>
  <si>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EDELPA</t>
  </si>
  <si>
    <t>David Sepúlveda E</t>
  </si>
  <si>
    <t>89.996.200-1</t>
  </si>
  <si>
    <t>CAMINO A MELIPÍLLA N°13320</t>
  </si>
  <si>
    <t>COSESA</t>
  </si>
  <si>
    <t>Camino Melipilla</t>
  </si>
  <si>
    <t>111111111-1</t>
  </si>
  <si>
    <t>Freddy Gonzalez</t>
  </si>
  <si>
    <t>93.770.000-8</t>
  </si>
  <si>
    <t>GOOD YEAR</t>
  </si>
  <si>
    <t>Camino Melipilla Km 16</t>
  </si>
  <si>
    <t xml:space="preserve">carla_figueroa@goodyear.com </t>
  </si>
  <si>
    <t>22 5301312</t>
  </si>
  <si>
    <t>Carla Figueroa</t>
  </si>
  <si>
    <t>FABRICA DE NEUMATICOS</t>
  </si>
  <si>
    <t>FARMACEUTICO</t>
  </si>
  <si>
    <t>LABORATORIO  MAVER   S.A.</t>
  </si>
  <si>
    <t xml:space="preserve">LAS ENCINAS 1777, VALLE   GRANDE </t>
  </si>
  <si>
    <t>CLAUDIA RIVERA</t>
  </si>
  <si>
    <t>LUIS  REBOLLEDO</t>
  </si>
  <si>
    <t>UNICAL</t>
  </si>
  <si>
    <t>SACHETERA  TECMAR  N° 1 Y 2</t>
  </si>
  <si>
    <t>MORDAZA   VERTICAL 200W-120V-145X9,5MM</t>
  </si>
  <si>
    <t>MORDAZA  HORIZONTAL  300W-120V-220X9,5MM</t>
  </si>
  <si>
    <t>SACHETERA EVI-24</t>
  </si>
  <si>
    <t>MORDAZA VERTICAL 200W-120V-130X9,5MM</t>
  </si>
  <si>
    <t>MORDAZA HORIZONTAL 400W-120V-260X9,5 MM.</t>
  </si>
  <si>
    <t>TIMBRE  300W-220V-145X9,5 MM.</t>
  </si>
  <si>
    <t>BLISTERA FARTENA MC</t>
  </si>
  <si>
    <t>300W-220V-280X10MM.</t>
  </si>
  <si>
    <t xml:space="preserve">GALLO N°1-N°2 </t>
  </si>
  <si>
    <t>200W-220V-65X25,3 MM.</t>
  </si>
  <si>
    <t>SACHETERA RM-450 N°1 Y N°2</t>
  </si>
  <si>
    <t xml:space="preserve"> 1800W-55V-650X25MM.</t>
  </si>
  <si>
    <t>425W-110V-141X22,1 MM.</t>
  </si>
  <si>
    <t xml:space="preserve">VPR N° 1 Y N° 2 </t>
  </si>
  <si>
    <t>VPR N°3</t>
  </si>
  <si>
    <t xml:space="preserve">  450W-220V-115X22,1 MM.</t>
  </si>
  <si>
    <t>PLAZO ENTREGA  12 DIAS HABILES DESDE  O/C</t>
  </si>
  <si>
    <t>LOS VALORES OFRECIDOS SON POR LA TOTALIDAD DEL PEDIDO</t>
  </si>
  <si>
    <t xml:space="preserve">VALIDEZ </t>
  </si>
  <si>
    <t>10  DIAS</t>
  </si>
  <si>
    <t>CONTADO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</si>
</sst>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0.0"/>
  </numFmts>
  <fonts count="30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5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2" fillId="24" borderId="11" xfId="0" applyFont="1" applyFill="1" applyBorder="1" applyAlignment="1" applyProtection="1">
      <alignment vertical="top" wrapText="1"/>
      <protection locked="0"/>
    </xf>
    <xf numFmtId="0" fontId="2" fillId="24" borderId="11" xfId="0" applyFont="1" applyFill="1" applyBorder="1" applyAlignment="1" applyProtection="1">
      <alignment horizontal="center" vertical="top" wrapText="1"/>
      <protection locked="0"/>
    </xf>
    <xf numFmtId="0" fontId="2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3" fillId="24" borderId="14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 horizontal="left" vertical="center" wrapText="1"/>
      <protection locked="0"/>
    </xf>
    <xf numFmtId="0" fontId="3" fillId="24" borderId="0" xfId="0" applyFont="1" applyFill="1" applyBorder="1" applyAlignment="1" applyProtection="1">
      <alignment horizontal="center" vertical="center"/>
      <protection locked="0"/>
    </xf>
    <xf numFmtId="164" fontId="3" fillId="24" borderId="0" xfId="0" applyNumberFormat="1" applyFont="1" applyFill="1" applyBorder="1" applyAlignment="1" applyProtection="1">
      <alignment horizontal="center" vertical="center"/>
      <protection locked="0"/>
    </xf>
    <xf numFmtId="14" fontId="4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 locked="0"/>
    </xf>
    <xf numFmtId="0" fontId="3" fillId="24" borderId="24" xfId="0" applyFont="1" applyFill="1" applyBorder="1" applyAlignment="1" applyProtection="1">
      <alignment/>
      <protection locked="0"/>
    </xf>
    <xf numFmtId="3" fontId="5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6" fillId="24" borderId="10" xfId="0" applyFont="1" applyFill="1" applyBorder="1" applyAlignment="1" applyProtection="1">
      <alignment/>
      <protection locked="0"/>
    </xf>
    <xf numFmtId="0" fontId="6" fillId="24" borderId="11" xfId="0" applyFont="1" applyFill="1" applyBorder="1" applyAlignment="1" applyProtection="1">
      <alignment/>
      <protection locked="0"/>
    </xf>
    <xf numFmtId="0" fontId="6" fillId="24" borderId="14" xfId="0" applyFont="1" applyFill="1" applyBorder="1" applyAlignment="1" applyProtection="1">
      <alignment/>
      <protection locked="0"/>
    </xf>
    <xf numFmtId="0" fontId="6" fillId="24" borderId="0" xfId="0" applyFont="1" applyFill="1" applyBorder="1" applyAlignment="1" applyProtection="1">
      <alignment/>
      <protection locked="0"/>
    </xf>
    <xf numFmtId="0" fontId="6" fillId="24" borderId="25" xfId="0" applyFont="1" applyFill="1" applyBorder="1" applyAlignment="1" applyProtection="1">
      <alignment/>
      <protection locked="0"/>
    </xf>
    <xf numFmtId="0" fontId="6" fillId="24" borderId="24" xfId="0" applyFont="1" applyFill="1" applyBorder="1" applyAlignment="1" applyProtection="1">
      <alignment/>
      <protection locked="0"/>
    </xf>
    <xf numFmtId="0" fontId="7" fillId="24" borderId="24" xfId="0" applyFont="1" applyFill="1" applyBorder="1" applyAlignment="1" applyProtection="1">
      <alignment/>
      <protection locked="0"/>
    </xf>
    <xf numFmtId="164" fontId="7" fillId="24" borderId="26" xfId="0" applyNumberFormat="1" applyFont="1" applyFill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7" fillId="24" borderId="10" xfId="0" applyFont="1" applyFill="1" applyBorder="1" applyAlignment="1" applyProtection="1">
      <alignment/>
      <protection locked="0"/>
    </xf>
    <xf numFmtId="0" fontId="6" fillId="24" borderId="12" xfId="0" applyFont="1" applyFill="1" applyBorder="1" applyAlignment="1" applyProtection="1">
      <alignment/>
      <protection locked="0"/>
    </xf>
    <xf numFmtId="0" fontId="6" fillId="24" borderId="28" xfId="0" applyFont="1" applyFill="1" applyBorder="1" applyAlignment="1" applyProtection="1">
      <alignment horizontal="right" vertical="center"/>
      <protection locked="0"/>
    </xf>
    <xf numFmtId="0" fontId="6" fillId="24" borderId="30" xfId="0" applyFont="1" applyFill="1" applyBorder="1" applyAlignment="1" applyProtection="1">
      <alignment horizontal="right"/>
      <protection locked="0"/>
    </xf>
    <xf numFmtId="0" fontId="6" fillId="24" borderId="14" xfId="0" applyFont="1" applyFill="1" applyBorder="1" applyAlignment="1" applyProtection="1">
      <alignment horizontal="right" vertical="center"/>
      <protection locked="0"/>
    </xf>
    <xf numFmtId="0" fontId="6" fillId="24" borderId="0" xfId="0" applyFont="1" applyFill="1" applyBorder="1" applyAlignment="1" applyProtection="1">
      <alignment horizontal="right" vertical="center"/>
      <protection locked="0"/>
    </xf>
    <xf numFmtId="0" fontId="6" fillId="24" borderId="0" xfId="0" applyFont="1" applyFill="1" applyBorder="1" applyAlignment="1" applyProtection="1">
      <alignment horizontal="left" vertical="center"/>
      <protection locked="0"/>
    </xf>
    <xf numFmtId="0" fontId="6" fillId="24" borderId="15" xfId="0" applyFont="1" applyFill="1" applyBorder="1" applyAlignment="1" applyProtection="1">
      <alignment horizontal="right"/>
      <protection locked="0"/>
    </xf>
    <xf numFmtId="9" fontId="6" fillId="24" borderId="32" xfId="0" applyNumberFormat="1" applyFont="1" applyFill="1" applyBorder="1" applyAlignment="1" applyProtection="1">
      <alignment horizontal="right" vertical="center"/>
      <protection locked="0"/>
    </xf>
    <xf numFmtId="9" fontId="6" fillId="24" borderId="0" xfId="0" applyNumberFormat="1" applyFont="1" applyFill="1" applyBorder="1" applyAlignment="1" applyProtection="1">
      <alignment horizontal="right" vertical="center"/>
      <protection locked="0"/>
    </xf>
    <xf numFmtId="9" fontId="6" fillId="24" borderId="19" xfId="0" applyNumberFormat="1" applyFont="1" applyFill="1" applyBorder="1" applyAlignment="1" applyProtection="1">
      <alignment horizontal="center" vertical="center"/>
      <protection locked="0"/>
    </xf>
    <xf numFmtId="1" fontId="6" fillId="24" borderId="33" xfId="0" applyNumberFormat="1" applyFont="1" applyFill="1" applyBorder="1" applyAlignment="1" applyProtection="1">
      <alignment horizontal="center"/>
      <protection/>
    </xf>
    <xf numFmtId="0" fontId="6" fillId="24" borderId="15" xfId="0" applyFont="1" applyFill="1" applyBorder="1" applyAlignment="1" applyProtection="1">
      <alignment/>
      <protection locked="0"/>
    </xf>
    <xf numFmtId="0" fontId="6" fillId="24" borderId="32" xfId="0" applyFont="1" applyFill="1" applyBorder="1" applyAlignment="1" applyProtection="1">
      <alignment horizontal="right" vertical="center"/>
      <protection locked="0"/>
    </xf>
    <xf numFmtId="0" fontId="6" fillId="24" borderId="19" xfId="0" applyFont="1" applyFill="1" applyBorder="1" applyAlignment="1" applyProtection="1">
      <alignment horizontal="right"/>
      <protection locked="0"/>
    </xf>
    <xf numFmtId="0" fontId="6" fillId="24" borderId="26" xfId="0" applyFont="1" applyFill="1" applyBorder="1" applyAlignment="1" applyProtection="1">
      <alignment/>
      <protection locked="0"/>
    </xf>
    <xf numFmtId="0" fontId="6" fillId="24" borderId="34" xfId="0" applyFont="1" applyFill="1" applyBorder="1" applyAlignment="1" applyProtection="1">
      <alignment horizontal="right" vertical="center"/>
      <protection locked="0"/>
    </xf>
    <xf numFmtId="0" fontId="6" fillId="24" borderId="24" xfId="0" applyFont="1" applyFill="1" applyBorder="1" applyAlignment="1" applyProtection="1">
      <alignment horizontal="right" vertical="center"/>
      <protection locked="0"/>
    </xf>
    <xf numFmtId="0" fontId="6" fillId="24" borderId="35" xfId="0" applyFont="1" applyFill="1" applyBorder="1" applyAlignment="1" applyProtection="1">
      <alignment horizontal="right"/>
      <protection locked="0"/>
    </xf>
    <xf numFmtId="1" fontId="6" fillId="24" borderId="36" xfId="0" applyNumberFormat="1" applyFont="1" applyFill="1" applyBorder="1" applyAlignment="1" applyProtection="1">
      <alignment horizontal="center"/>
      <protection/>
    </xf>
    <xf numFmtId="165" fontId="9" fillId="0" borderId="13" xfId="45" applyNumberFormat="1" applyFont="1" applyFill="1" applyBorder="1" applyAlignment="1" applyProtection="1">
      <alignment horizontal="center" vertical="center"/>
      <protection locked="0"/>
    </xf>
    <xf numFmtId="166" fontId="6" fillId="24" borderId="27" xfId="0" applyNumberFormat="1" applyFont="1" applyFill="1" applyBorder="1" applyAlignment="1" applyProtection="1">
      <alignment horizontal="center"/>
      <protection/>
    </xf>
    <xf numFmtId="166" fontId="6" fillId="24" borderId="37" xfId="0" applyNumberFormat="1" applyFont="1" applyFill="1" applyBorder="1" applyAlignment="1" applyProtection="1">
      <alignment horizontal="center"/>
      <protection/>
    </xf>
    <xf numFmtId="166" fontId="6" fillId="24" borderId="38" xfId="0" applyNumberFormat="1" applyFont="1" applyFill="1" applyBorder="1" applyAlignment="1" applyProtection="1">
      <alignment horizontal="center"/>
      <protection/>
    </xf>
    <xf numFmtId="0" fontId="10" fillId="24" borderId="14" xfId="0" applyFont="1" applyFill="1" applyBorder="1" applyAlignment="1" applyProtection="1">
      <alignment/>
      <protection locked="0"/>
    </xf>
    <xf numFmtId="0" fontId="10" fillId="24" borderId="0" xfId="0" applyFont="1" applyFill="1" applyBorder="1" applyAlignment="1" applyProtection="1">
      <alignment/>
      <protection locked="0"/>
    </xf>
    <xf numFmtId="0" fontId="10" fillId="24" borderId="15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10" fillId="24" borderId="11" xfId="0" applyFont="1" applyFill="1" applyBorder="1" applyAlignment="1" applyProtection="1">
      <alignment/>
      <protection locked="0"/>
    </xf>
    <xf numFmtId="0" fontId="11" fillId="24" borderId="11" xfId="0" applyFont="1" applyFill="1" applyBorder="1" applyAlignment="1" applyProtection="1">
      <alignment/>
      <protection locked="0"/>
    </xf>
    <xf numFmtId="0" fontId="11" fillId="24" borderId="11" xfId="0" applyFont="1" applyFill="1" applyBorder="1" applyAlignment="1" applyProtection="1">
      <alignment horizontal="center"/>
      <protection locked="0"/>
    </xf>
    <xf numFmtId="166" fontId="11" fillId="24" borderId="12" xfId="0" applyNumberFormat="1" applyFont="1" applyFill="1" applyBorder="1" applyAlignment="1" applyProtection="1">
      <alignment horizontal="left"/>
      <protection/>
    </xf>
    <xf numFmtId="0" fontId="11" fillId="24" borderId="0" xfId="0" applyFont="1" applyFill="1" applyBorder="1" applyAlignment="1" applyProtection="1">
      <alignment horizontal="left"/>
      <protection locked="0"/>
    </xf>
    <xf numFmtId="0" fontId="11" fillId="24" borderId="0" xfId="0" applyFont="1" applyFill="1" applyBorder="1" applyAlignment="1" applyProtection="1">
      <alignment horizontal="left"/>
      <protection/>
    </xf>
    <xf numFmtId="0" fontId="10" fillId="24" borderId="0" xfId="0" applyFont="1" applyFill="1" applyBorder="1" applyAlignment="1" applyProtection="1">
      <alignment/>
      <protection locked="0"/>
    </xf>
    <xf numFmtId="166" fontId="11" fillId="0" borderId="0" xfId="0" applyNumberFormat="1" applyFont="1" applyFill="1" applyBorder="1" applyAlignment="1" applyProtection="1">
      <alignment/>
      <protection/>
    </xf>
    <xf numFmtId="0" fontId="11" fillId="24" borderId="15" xfId="45" applyFont="1" applyFill="1" applyBorder="1" applyAlignment="1" applyProtection="1">
      <alignment horizontal="left"/>
      <protection/>
    </xf>
    <xf numFmtId="166" fontId="11" fillId="24" borderId="15" xfId="0" applyNumberFormat="1" applyFont="1" applyFill="1" applyBorder="1" applyAlignment="1" applyProtection="1">
      <alignment horizontal="left"/>
      <protection/>
    </xf>
    <xf numFmtId="164" fontId="11" fillId="24" borderId="15" xfId="0" applyNumberFormat="1" applyFont="1" applyFill="1" applyBorder="1" applyAlignment="1" applyProtection="1">
      <alignment horizontal="left" vertical="center"/>
      <protection/>
    </xf>
    <xf numFmtId="166" fontId="10" fillId="24" borderId="37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Alignment="1" applyProtection="1">
      <alignment horizontal="left"/>
      <protection locked="0"/>
    </xf>
    <xf numFmtId="0" fontId="12" fillId="0" borderId="0" xfId="0" applyFont="1" applyAlignment="1" applyProtection="1">
      <alignment/>
      <protection locked="0"/>
    </xf>
    <xf numFmtId="0" fontId="10" fillId="24" borderId="10" xfId="0" applyFont="1" applyFill="1" applyBorder="1" applyAlignment="1" applyProtection="1">
      <alignment/>
      <protection locked="0"/>
    </xf>
    <xf numFmtId="0" fontId="10" fillId="24" borderId="14" xfId="0" applyFont="1" applyFill="1" applyBorder="1" applyAlignment="1" applyProtection="1">
      <alignment/>
      <protection locked="0"/>
    </xf>
    <xf numFmtId="0" fontId="8" fillId="24" borderId="14" xfId="0" applyFont="1" applyFill="1" applyBorder="1" applyAlignment="1" applyProtection="1">
      <alignment/>
      <protection locked="0"/>
    </xf>
    <xf numFmtId="166" fontId="6" fillId="24" borderId="10" xfId="0" applyNumberFormat="1" applyFont="1" applyFill="1" applyBorder="1" applyAlignment="1" applyProtection="1">
      <alignment horizontal="center"/>
      <protection/>
    </xf>
    <xf numFmtId="166" fontId="6" fillId="24" borderId="14" xfId="0" applyNumberFormat="1" applyFont="1" applyFill="1" applyBorder="1" applyAlignment="1" applyProtection="1">
      <alignment horizontal="center"/>
      <protection/>
    </xf>
    <xf numFmtId="166" fontId="10" fillId="24" borderId="14" xfId="0" applyNumberFormat="1" applyFont="1" applyFill="1" applyBorder="1" applyAlignment="1" applyProtection="1">
      <alignment horizontal="center"/>
      <protection/>
    </xf>
    <xf numFmtId="166" fontId="6" fillId="24" borderId="25" xfId="0" applyNumberFormat="1" applyFont="1" applyFill="1" applyBorder="1" applyAlignment="1" applyProtection="1">
      <alignment horizontal="center"/>
      <protection/>
    </xf>
    <xf numFmtId="0" fontId="10" fillId="24" borderId="12" xfId="0" applyFont="1" applyFill="1" applyBorder="1" applyAlignment="1" applyProtection="1">
      <alignment horizontal="center"/>
      <protection locked="0"/>
    </xf>
    <xf numFmtId="0" fontId="10" fillId="24" borderId="15" xfId="0" applyFont="1" applyFill="1" applyBorder="1" applyAlignment="1" applyProtection="1">
      <alignment horizontal="center"/>
      <protection locked="0"/>
    </xf>
    <xf numFmtId="0" fontId="8" fillId="24" borderId="15" xfId="0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 applyProtection="1">
      <alignment/>
      <protection locked="0"/>
    </xf>
    <xf numFmtId="0" fontId="19" fillId="0" borderId="0" xfId="45" applyAlignment="1">
      <alignment/>
    </xf>
    <xf numFmtId="0" fontId="28" fillId="24" borderId="39" xfId="0" applyNumberFormat="1" applyFont="1" applyFill="1" applyBorder="1" applyAlignment="1" applyProtection="1">
      <alignment horizontal="center"/>
      <protection locked="0"/>
    </xf>
    <xf numFmtId="0" fontId="6" fillId="24" borderId="40" xfId="0" applyNumberFormat="1" applyFont="1" applyFill="1" applyBorder="1" applyAlignment="1" applyProtection="1">
      <alignment horizontal="center"/>
      <protection locked="0"/>
    </xf>
    <xf numFmtId="0" fontId="10" fillId="24" borderId="39" xfId="0" applyNumberFormat="1" applyFont="1" applyFill="1" applyBorder="1" applyAlignment="1" applyProtection="1">
      <alignment horizontal="center"/>
      <protection locked="0"/>
    </xf>
    <xf numFmtId="0" fontId="11" fillId="24" borderId="14" xfId="0" applyFont="1" applyFill="1" applyBorder="1" applyAlignment="1" applyProtection="1">
      <alignment/>
      <protection locked="0"/>
    </xf>
    <xf numFmtId="0" fontId="10" fillId="0" borderId="41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0" fillId="24" borderId="25" xfId="0" applyFont="1" applyFill="1" applyBorder="1" applyAlignment="1" applyProtection="1">
      <alignment/>
      <protection locked="0"/>
    </xf>
    <xf numFmtId="0" fontId="10" fillId="24" borderId="24" xfId="0" applyFont="1" applyFill="1" applyBorder="1" applyAlignment="1" applyProtection="1">
      <alignment/>
      <protection locked="0"/>
    </xf>
    <xf numFmtId="0" fontId="10" fillId="24" borderId="26" xfId="0" applyFont="1" applyFill="1" applyBorder="1" applyAlignment="1" applyProtection="1">
      <alignment/>
      <protection locked="0"/>
    </xf>
    <xf numFmtId="166" fontId="11" fillId="24" borderId="0" xfId="0" applyNumberFormat="1" applyFont="1" applyFill="1" applyBorder="1" applyAlignment="1" applyProtection="1">
      <alignment horizontal="left"/>
      <protection/>
    </xf>
    <xf numFmtId="166" fontId="11" fillId="24" borderId="15" xfId="0" applyNumberFormat="1" applyFont="1" applyFill="1" applyBorder="1" applyAlignment="1" applyProtection="1">
      <alignment horizontal="left"/>
      <protection/>
    </xf>
    <xf numFmtId="0" fontId="11" fillId="24" borderId="14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11" fillId="24" borderId="10" xfId="0" applyFont="1" applyFill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0" fontId="6" fillId="24" borderId="14" xfId="0" applyFont="1" applyFill="1" applyBorder="1" applyAlignment="1" applyProtection="1">
      <alignment horizontal="left"/>
      <protection locked="0"/>
    </xf>
    <xf numFmtId="0" fontId="6" fillId="24" borderId="0" xfId="0" applyFont="1" applyFill="1" applyBorder="1" applyAlignment="1" applyProtection="1">
      <alignment horizontal="left"/>
      <protection locked="0"/>
    </xf>
    <xf numFmtId="0" fontId="10" fillId="24" borderId="14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41338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arla_figueroa@goodyear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J29" sqref="J29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9.421875" style="8" customWidth="1"/>
    <col min="5" max="5" width="9.28125" style="8" customWidth="1"/>
    <col min="6" max="6" width="11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57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0">
        <v>1991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77"/>
      <c r="E4" s="78" t="s">
        <v>12</v>
      </c>
      <c r="F4" s="79"/>
      <c r="G4" s="79"/>
      <c r="H4" s="80"/>
      <c r="I4" s="78" t="s">
        <v>9</v>
      </c>
      <c r="J4" s="81">
        <v>24874283</v>
      </c>
      <c r="K4" s="20"/>
    </row>
    <row r="5" spans="2:11" ht="15">
      <c r="B5" s="39"/>
      <c r="C5" s="40"/>
      <c r="D5" s="82"/>
      <c r="E5" s="113" t="s">
        <v>597</v>
      </c>
      <c r="F5" s="113"/>
      <c r="G5" s="113"/>
      <c r="H5" s="113"/>
      <c r="I5" s="113"/>
      <c r="J5" s="114"/>
      <c r="K5" s="20"/>
    </row>
    <row r="6" spans="2:10" ht="17.25" customHeight="1">
      <c r="B6" s="39" t="s">
        <v>27</v>
      </c>
      <c r="C6" s="40"/>
      <c r="D6" s="83" t="s">
        <v>596</v>
      </c>
      <c r="E6" s="84" t="s">
        <v>7</v>
      </c>
      <c r="F6" s="113" t="s">
        <v>167</v>
      </c>
      <c r="G6" s="113"/>
      <c r="H6" s="113"/>
      <c r="I6" s="85"/>
      <c r="J6" s="86"/>
    </row>
    <row r="7" spans="2:10" ht="15">
      <c r="B7" s="39" t="s">
        <v>25</v>
      </c>
      <c r="C7" s="40"/>
      <c r="D7" s="83" t="s">
        <v>595</v>
      </c>
      <c r="E7" s="84" t="s">
        <v>8</v>
      </c>
      <c r="F7" s="113" t="str">
        <f>+CLIENTES!G109</f>
        <v>STGO</v>
      </c>
      <c r="G7" s="113"/>
      <c r="H7" s="113"/>
      <c r="I7" s="84" t="s">
        <v>26</v>
      </c>
      <c r="J7" s="87" t="s">
        <v>599</v>
      </c>
    </row>
    <row r="8" spans="2:12" ht="15.75" thickBot="1">
      <c r="B8" s="124" t="s">
        <v>28</v>
      </c>
      <c r="C8" s="125"/>
      <c r="D8" s="83" t="s">
        <v>622</v>
      </c>
      <c r="E8" s="84" t="s">
        <v>11</v>
      </c>
      <c r="F8" s="113" t="s">
        <v>598</v>
      </c>
      <c r="G8" s="113"/>
      <c r="H8" s="113"/>
      <c r="I8" s="84" t="s">
        <v>14</v>
      </c>
      <c r="J8" s="88">
        <f ca="1">TODAY()</f>
        <v>41905</v>
      </c>
      <c r="K8" s="20"/>
      <c r="L8" s="20"/>
    </row>
    <row r="9" spans="2:18" ht="16.5" thickBot="1" thickTop="1">
      <c r="B9" s="41" t="s">
        <v>620</v>
      </c>
      <c r="C9" s="42"/>
      <c r="D9" s="43" t="s">
        <v>621</v>
      </c>
      <c r="E9" s="42"/>
      <c r="F9" s="43"/>
      <c r="G9" s="43"/>
      <c r="H9" s="43"/>
      <c r="I9" s="42"/>
      <c r="J9" s="44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5" t="s">
        <v>1</v>
      </c>
      <c r="C10" s="118" t="s">
        <v>24</v>
      </c>
      <c r="D10" s="119"/>
      <c r="E10" s="120"/>
      <c r="F10" s="46" t="s">
        <v>0</v>
      </c>
      <c r="G10" s="47" t="s">
        <v>23</v>
      </c>
      <c r="H10" s="47" t="s">
        <v>15</v>
      </c>
      <c r="I10" s="48" t="s">
        <v>13</v>
      </c>
      <c r="J10" s="49" t="s">
        <v>2</v>
      </c>
      <c r="K10" s="24" t="s">
        <v>18</v>
      </c>
      <c r="L10" s="25" t="s">
        <v>600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05"/>
      <c r="C11" s="121" t="s">
        <v>601</v>
      </c>
      <c r="D11" s="122"/>
      <c r="E11" s="123"/>
      <c r="F11" s="99"/>
      <c r="G11" s="92"/>
      <c r="H11" s="71">
        <f>R11</f>
        <v>0</v>
      </c>
      <c r="I11" s="95"/>
      <c r="J11" s="71">
        <f aca="true" t="shared" si="0" ref="J11:J28">F11*H11*(1-I11/100)</f>
        <v>0</v>
      </c>
      <c r="K11" s="28">
        <v>1</v>
      </c>
      <c r="L11" s="29"/>
      <c r="M11" s="29"/>
      <c r="N11" s="29"/>
      <c r="O11" s="29"/>
      <c r="P11" s="30">
        <v>1.3</v>
      </c>
      <c r="Q11" s="31">
        <f>+L11</f>
        <v>0</v>
      </c>
      <c r="R11" s="35">
        <f>Q11*P11</f>
        <v>0</v>
      </c>
    </row>
    <row r="12" spans="2:18" ht="15">
      <c r="B12" s="106">
        <v>1</v>
      </c>
      <c r="C12" s="126" t="s">
        <v>602</v>
      </c>
      <c r="D12" s="127"/>
      <c r="E12" s="128"/>
      <c r="F12" s="100">
        <v>10</v>
      </c>
      <c r="G12" s="93" t="s">
        <v>23</v>
      </c>
      <c r="H12" s="72">
        <f>+R12</f>
        <v>21840</v>
      </c>
      <c r="I12" s="96"/>
      <c r="J12" s="72">
        <f aca="true" t="shared" si="1" ref="J12:J17">+H12*F12</f>
        <v>218400</v>
      </c>
      <c r="K12" s="28">
        <v>2</v>
      </c>
      <c r="L12" s="29">
        <v>16800</v>
      </c>
      <c r="M12" s="29"/>
      <c r="N12" s="29"/>
      <c r="O12" s="29"/>
      <c r="P12" s="30">
        <v>1.3</v>
      </c>
      <c r="Q12" s="31">
        <f aca="true" t="shared" si="2" ref="Q12:Q27">+L12</f>
        <v>16800</v>
      </c>
      <c r="R12" s="35">
        <f aca="true" t="shared" si="3" ref="R12:R28">Q12*P12</f>
        <v>21840</v>
      </c>
    </row>
    <row r="13" spans="2:18" ht="15">
      <c r="B13" s="106">
        <v>2</v>
      </c>
      <c r="C13" s="126" t="s">
        <v>603</v>
      </c>
      <c r="D13" s="127"/>
      <c r="E13" s="128"/>
      <c r="F13" s="100">
        <v>10</v>
      </c>
      <c r="G13" s="93" t="s">
        <v>23</v>
      </c>
      <c r="H13" s="72">
        <f aca="true" t="shared" si="4" ref="H13:H28">+R13</f>
        <v>24960</v>
      </c>
      <c r="I13" s="97"/>
      <c r="J13" s="72">
        <f t="shared" si="1"/>
        <v>249600</v>
      </c>
      <c r="K13" s="28">
        <v>3</v>
      </c>
      <c r="L13" s="29">
        <v>19200</v>
      </c>
      <c r="M13" s="29"/>
      <c r="N13" s="29"/>
      <c r="O13" s="29"/>
      <c r="P13" s="30">
        <v>1.3</v>
      </c>
      <c r="Q13" s="31">
        <f t="shared" si="2"/>
        <v>19200</v>
      </c>
      <c r="R13" s="35">
        <f t="shared" si="3"/>
        <v>24960</v>
      </c>
    </row>
    <row r="14" spans="2:18" ht="15">
      <c r="B14" s="104">
        <v>4</v>
      </c>
      <c r="C14" s="115" t="s">
        <v>604</v>
      </c>
      <c r="D14" s="116"/>
      <c r="E14" s="117"/>
      <c r="F14" s="100"/>
      <c r="G14" s="93"/>
      <c r="H14" s="72">
        <f t="shared" si="4"/>
        <v>0</v>
      </c>
      <c r="I14" s="97"/>
      <c r="J14" s="72">
        <f t="shared" si="1"/>
        <v>0</v>
      </c>
      <c r="K14" s="28">
        <v>4</v>
      </c>
      <c r="L14" s="29"/>
      <c r="M14" s="29"/>
      <c r="N14" s="29"/>
      <c r="O14" s="29"/>
      <c r="P14" s="30">
        <v>1.3</v>
      </c>
      <c r="Q14" s="31">
        <f t="shared" si="2"/>
        <v>0</v>
      </c>
      <c r="R14" s="35">
        <f t="shared" si="3"/>
        <v>0</v>
      </c>
    </row>
    <row r="15" spans="2:18" s="91" customFormat="1" ht="15">
      <c r="B15" s="106">
        <v>3</v>
      </c>
      <c r="C15" s="74" t="s">
        <v>605</v>
      </c>
      <c r="D15" s="75"/>
      <c r="E15" s="76"/>
      <c r="F15" s="100">
        <v>4</v>
      </c>
      <c r="G15" s="93" t="s">
        <v>23</v>
      </c>
      <c r="H15" s="72">
        <f t="shared" si="4"/>
        <v>21294</v>
      </c>
      <c r="I15" s="97"/>
      <c r="J15" s="72">
        <f t="shared" si="1"/>
        <v>85176</v>
      </c>
      <c r="K15" s="90">
        <v>5</v>
      </c>
      <c r="L15" s="29">
        <v>16380</v>
      </c>
      <c r="M15" s="29"/>
      <c r="P15" s="30">
        <v>1.3</v>
      </c>
      <c r="Q15" s="31">
        <f t="shared" si="2"/>
        <v>16380</v>
      </c>
      <c r="R15" s="35">
        <f t="shared" si="3"/>
        <v>21294</v>
      </c>
    </row>
    <row r="16" spans="2:18" s="91" customFormat="1" ht="15">
      <c r="B16" s="106">
        <v>4</v>
      </c>
      <c r="C16" s="74" t="s">
        <v>606</v>
      </c>
      <c r="D16" s="75"/>
      <c r="E16" s="76"/>
      <c r="F16" s="100">
        <v>4</v>
      </c>
      <c r="G16" s="93" t="s">
        <v>23</v>
      </c>
      <c r="H16" s="72">
        <f t="shared" si="4"/>
        <v>30888</v>
      </c>
      <c r="I16" s="97"/>
      <c r="J16" s="72">
        <f t="shared" si="1"/>
        <v>123552</v>
      </c>
      <c r="K16" s="90">
        <v>6</v>
      </c>
      <c r="L16" s="29">
        <v>23760</v>
      </c>
      <c r="N16" s="29"/>
      <c r="P16" s="30">
        <v>1.3</v>
      </c>
      <c r="Q16" s="31">
        <f t="shared" si="2"/>
        <v>23760</v>
      </c>
      <c r="R16" s="35">
        <f t="shared" si="3"/>
        <v>30888</v>
      </c>
    </row>
    <row r="17" spans="2:18" ht="15">
      <c r="B17" s="106">
        <v>5</v>
      </c>
      <c r="C17" s="74" t="s">
        <v>607</v>
      </c>
      <c r="D17" s="75"/>
      <c r="E17" s="76"/>
      <c r="F17" s="100">
        <v>4</v>
      </c>
      <c r="G17" s="93" t="s">
        <v>23</v>
      </c>
      <c r="H17" s="72">
        <f t="shared" si="4"/>
        <v>20904</v>
      </c>
      <c r="I17" s="97"/>
      <c r="J17" s="72">
        <f t="shared" si="1"/>
        <v>83616</v>
      </c>
      <c r="K17" s="28">
        <v>7</v>
      </c>
      <c r="L17" s="29">
        <v>16080</v>
      </c>
      <c r="M17" s="29"/>
      <c r="N17" s="29"/>
      <c r="O17" s="29"/>
      <c r="P17" s="30">
        <v>1.3</v>
      </c>
      <c r="Q17" s="31">
        <f t="shared" si="2"/>
        <v>16080</v>
      </c>
      <c r="R17" s="35">
        <f t="shared" si="3"/>
        <v>20904</v>
      </c>
    </row>
    <row r="18" spans="2:18" ht="15">
      <c r="B18" s="104">
        <v>8</v>
      </c>
      <c r="C18" s="107" t="s">
        <v>612</v>
      </c>
      <c r="D18" s="75"/>
      <c r="E18" s="76"/>
      <c r="F18" s="100"/>
      <c r="G18" s="93"/>
      <c r="H18" s="72">
        <f t="shared" si="4"/>
        <v>0</v>
      </c>
      <c r="I18" s="97"/>
      <c r="J18" s="89"/>
      <c r="K18" s="28">
        <v>8</v>
      </c>
      <c r="L18" s="29"/>
      <c r="M18" s="29"/>
      <c r="N18" s="29"/>
      <c r="O18" s="29"/>
      <c r="P18" s="30">
        <v>1.3</v>
      </c>
      <c r="Q18" s="31">
        <f t="shared" si="2"/>
        <v>0</v>
      </c>
      <c r="R18" s="35">
        <f t="shared" si="3"/>
        <v>0</v>
      </c>
    </row>
    <row r="19" spans="2:18" ht="15">
      <c r="B19" s="106">
        <v>6</v>
      </c>
      <c r="C19" s="74" t="s">
        <v>613</v>
      </c>
      <c r="D19" s="75"/>
      <c r="E19" s="76"/>
      <c r="F19" s="100">
        <v>6</v>
      </c>
      <c r="G19" s="93" t="s">
        <v>23</v>
      </c>
      <c r="H19" s="72">
        <f t="shared" si="4"/>
        <v>45583.200000000004</v>
      </c>
      <c r="I19" s="96">
        <v>0</v>
      </c>
      <c r="J19" s="72">
        <f t="shared" si="0"/>
        <v>273499.2</v>
      </c>
      <c r="K19" s="28">
        <v>9</v>
      </c>
      <c r="L19" s="29">
        <v>35064</v>
      </c>
      <c r="M19" s="29"/>
      <c r="N19" s="29"/>
      <c r="O19" s="29"/>
      <c r="P19" s="30">
        <v>1.3</v>
      </c>
      <c r="Q19" s="31">
        <f t="shared" si="2"/>
        <v>35064</v>
      </c>
      <c r="R19" s="35">
        <f t="shared" si="3"/>
        <v>45583.200000000004</v>
      </c>
    </row>
    <row r="20" spans="2:18" ht="15">
      <c r="B20" s="106"/>
      <c r="C20" s="107" t="s">
        <v>608</v>
      </c>
      <c r="D20" s="75"/>
      <c r="E20" s="76"/>
      <c r="F20" s="100"/>
      <c r="G20" s="93"/>
      <c r="H20" s="72">
        <f t="shared" si="4"/>
        <v>0</v>
      </c>
      <c r="I20" s="96">
        <v>0</v>
      </c>
      <c r="J20" s="72"/>
      <c r="K20" s="28">
        <v>10</v>
      </c>
      <c r="L20" s="29"/>
      <c r="M20" s="29"/>
      <c r="N20" s="29"/>
      <c r="O20" s="29"/>
      <c r="P20" s="30">
        <v>1.3</v>
      </c>
      <c r="Q20" s="31">
        <f t="shared" si="2"/>
        <v>0</v>
      </c>
      <c r="R20" s="35">
        <f t="shared" si="3"/>
        <v>0</v>
      </c>
    </row>
    <row r="21" spans="2:18" ht="15">
      <c r="B21" s="106">
        <v>7</v>
      </c>
      <c r="C21" s="74" t="s">
        <v>609</v>
      </c>
      <c r="D21" s="75"/>
      <c r="E21" s="76"/>
      <c r="F21" s="100">
        <v>6</v>
      </c>
      <c r="G21" s="93" t="s">
        <v>23</v>
      </c>
      <c r="H21" s="72">
        <f t="shared" si="4"/>
        <v>30607.2</v>
      </c>
      <c r="I21" s="96">
        <v>0</v>
      </c>
      <c r="J21" s="72">
        <f t="shared" si="0"/>
        <v>183643.2</v>
      </c>
      <c r="K21" s="28">
        <v>11</v>
      </c>
      <c r="L21" s="29">
        <v>23544</v>
      </c>
      <c r="M21" s="29"/>
      <c r="N21" s="29"/>
      <c r="O21" s="29"/>
      <c r="P21" s="30">
        <v>1.3</v>
      </c>
      <c r="Q21" s="31">
        <f t="shared" si="2"/>
        <v>23544</v>
      </c>
      <c r="R21" s="35">
        <f t="shared" si="3"/>
        <v>30607.2</v>
      </c>
    </row>
    <row r="22" spans="2:18" ht="15">
      <c r="B22" s="104">
        <v>12</v>
      </c>
      <c r="C22" s="107" t="s">
        <v>615</v>
      </c>
      <c r="D22" s="75"/>
      <c r="E22" s="76"/>
      <c r="F22" s="100"/>
      <c r="G22" s="93"/>
      <c r="H22" s="72">
        <f t="shared" si="4"/>
        <v>0</v>
      </c>
      <c r="I22" s="96">
        <v>0</v>
      </c>
      <c r="J22" s="72">
        <f t="shared" si="0"/>
        <v>0</v>
      </c>
      <c r="K22" s="28">
        <v>12</v>
      </c>
      <c r="L22" s="29"/>
      <c r="M22" s="29"/>
      <c r="N22" s="29"/>
      <c r="O22" s="29"/>
      <c r="P22" s="30">
        <v>1.3</v>
      </c>
      <c r="Q22" s="31">
        <f t="shared" si="2"/>
        <v>0</v>
      </c>
      <c r="R22" s="35">
        <f t="shared" si="3"/>
        <v>0</v>
      </c>
    </row>
    <row r="23" spans="2:18" ht="15">
      <c r="B23" s="106">
        <v>8</v>
      </c>
      <c r="C23" s="108" t="s">
        <v>614</v>
      </c>
      <c r="D23" s="109"/>
      <c r="E23" s="76"/>
      <c r="F23" s="100">
        <v>6</v>
      </c>
      <c r="G23" s="93" t="s">
        <v>23</v>
      </c>
      <c r="H23" s="72">
        <f t="shared" si="4"/>
        <v>28454.4</v>
      </c>
      <c r="I23" s="96">
        <v>0</v>
      </c>
      <c r="J23" s="72">
        <f t="shared" si="0"/>
        <v>170726.40000000002</v>
      </c>
      <c r="K23" s="28">
        <v>13</v>
      </c>
      <c r="L23" s="29">
        <v>21888</v>
      </c>
      <c r="M23" s="29"/>
      <c r="N23" s="29"/>
      <c r="O23" s="29"/>
      <c r="P23" s="30">
        <v>1.3</v>
      </c>
      <c r="Q23" s="31">
        <f t="shared" si="2"/>
        <v>21888</v>
      </c>
      <c r="R23" s="35">
        <f t="shared" si="3"/>
        <v>28454.4</v>
      </c>
    </row>
    <row r="24" spans="2:18" ht="15">
      <c r="B24" s="104">
        <v>14</v>
      </c>
      <c r="C24" s="108" t="s">
        <v>616</v>
      </c>
      <c r="D24" s="109"/>
      <c r="E24" s="76"/>
      <c r="F24" s="100"/>
      <c r="G24" s="93"/>
      <c r="H24" s="72">
        <f t="shared" si="4"/>
        <v>0</v>
      </c>
      <c r="I24" s="96">
        <v>0</v>
      </c>
      <c r="J24" s="72">
        <f t="shared" si="0"/>
        <v>0</v>
      </c>
      <c r="K24" s="28">
        <v>14</v>
      </c>
      <c r="L24" s="29"/>
      <c r="M24" s="29"/>
      <c r="N24" s="29"/>
      <c r="O24" s="29"/>
      <c r="P24" s="30">
        <v>1.3</v>
      </c>
      <c r="Q24" s="31">
        <f t="shared" si="2"/>
        <v>0</v>
      </c>
      <c r="R24" s="35">
        <f t="shared" si="3"/>
        <v>0</v>
      </c>
    </row>
    <row r="25" spans="2:18" ht="15">
      <c r="B25" s="106">
        <v>9</v>
      </c>
      <c r="C25" s="74" t="s">
        <v>617</v>
      </c>
      <c r="D25" s="75"/>
      <c r="E25" s="76"/>
      <c r="F25" s="100">
        <v>6</v>
      </c>
      <c r="G25" s="93" t="s">
        <v>23</v>
      </c>
      <c r="H25" s="72">
        <f t="shared" si="4"/>
        <v>27050.4</v>
      </c>
      <c r="I25" s="96">
        <v>0</v>
      </c>
      <c r="J25" s="72">
        <f t="shared" si="0"/>
        <v>162302.40000000002</v>
      </c>
      <c r="K25" s="28">
        <v>15</v>
      </c>
      <c r="L25" s="29">
        <v>20808</v>
      </c>
      <c r="M25" s="29"/>
      <c r="N25" s="29"/>
      <c r="O25" s="29"/>
      <c r="P25" s="30">
        <v>1.3</v>
      </c>
      <c r="Q25" s="31">
        <f t="shared" si="2"/>
        <v>20808</v>
      </c>
      <c r="R25" s="35">
        <f t="shared" si="3"/>
        <v>27050.4</v>
      </c>
    </row>
    <row r="26" spans="2:18" ht="15">
      <c r="B26" s="104">
        <v>16</v>
      </c>
      <c r="C26" s="74" t="s">
        <v>610</v>
      </c>
      <c r="D26" s="75"/>
      <c r="E26" s="76"/>
      <c r="F26" s="100"/>
      <c r="G26" s="93"/>
      <c r="H26" s="72">
        <f t="shared" si="4"/>
        <v>0</v>
      </c>
      <c r="I26" s="96">
        <v>0</v>
      </c>
      <c r="J26" s="72">
        <f t="shared" si="0"/>
        <v>0</v>
      </c>
      <c r="K26" s="28">
        <v>16</v>
      </c>
      <c r="L26" s="29"/>
      <c r="M26" s="29"/>
      <c r="N26" s="29"/>
      <c r="O26" s="29"/>
      <c r="P26" s="30">
        <v>1.3</v>
      </c>
      <c r="Q26" s="31">
        <f t="shared" si="2"/>
        <v>0</v>
      </c>
      <c r="R26" s="35">
        <f t="shared" si="3"/>
        <v>0</v>
      </c>
    </row>
    <row r="27" spans="2:18" ht="15">
      <c r="B27" s="106">
        <v>10</v>
      </c>
      <c r="C27" s="74" t="s">
        <v>611</v>
      </c>
      <c r="D27" s="75"/>
      <c r="E27" s="76"/>
      <c r="F27" s="100">
        <v>6</v>
      </c>
      <c r="G27" s="93" t="s">
        <v>23</v>
      </c>
      <c r="H27" s="72">
        <f t="shared" si="4"/>
        <v>24991.2</v>
      </c>
      <c r="I27" s="96">
        <v>0</v>
      </c>
      <c r="J27" s="72">
        <f t="shared" si="0"/>
        <v>149947.2</v>
      </c>
      <c r="K27" s="28">
        <v>17</v>
      </c>
      <c r="L27" s="29">
        <v>19224</v>
      </c>
      <c r="M27" s="29"/>
      <c r="N27" s="29"/>
      <c r="O27" s="29"/>
      <c r="P27" s="30">
        <v>1.3</v>
      </c>
      <c r="Q27" s="31">
        <f t="shared" si="2"/>
        <v>19224</v>
      </c>
      <c r="R27" s="35">
        <f t="shared" si="3"/>
        <v>24991.2</v>
      </c>
    </row>
    <row r="28" spans="2:18" ht="15.75" thickBot="1">
      <c r="B28" s="104">
        <v>18</v>
      </c>
      <c r="C28" s="110"/>
      <c r="D28" s="111"/>
      <c r="E28" s="112"/>
      <c r="F28" s="101"/>
      <c r="G28" s="94"/>
      <c r="H28" s="73">
        <f t="shared" si="4"/>
        <v>0</v>
      </c>
      <c r="I28" s="98">
        <v>0</v>
      </c>
      <c r="J28" s="73">
        <f t="shared" si="0"/>
        <v>0</v>
      </c>
      <c r="K28" s="28">
        <v>18</v>
      </c>
      <c r="L28" s="29"/>
      <c r="M28" s="29"/>
      <c r="N28" s="29"/>
      <c r="O28" s="29"/>
      <c r="P28" s="32"/>
      <c r="Q28" s="33"/>
      <c r="R28" s="35">
        <f t="shared" si="3"/>
        <v>0</v>
      </c>
    </row>
    <row r="29" spans="2:10" ht="15">
      <c r="B29" s="50" t="s">
        <v>17</v>
      </c>
      <c r="C29" s="102"/>
      <c r="D29" s="40"/>
      <c r="E29" s="40"/>
      <c r="F29" s="51"/>
      <c r="G29" s="52" t="s">
        <v>3</v>
      </c>
      <c r="H29" s="55"/>
      <c r="I29" s="53"/>
      <c r="J29" s="61">
        <f>SUM(J11:J28)</f>
        <v>1700462.3999999997</v>
      </c>
    </row>
    <row r="30" spans="2:10" ht="15">
      <c r="B30" s="54"/>
      <c r="C30" s="55"/>
      <c r="D30" s="56" t="s">
        <v>618</v>
      </c>
      <c r="E30" s="40"/>
      <c r="F30" s="57"/>
      <c r="G30" s="58" t="s">
        <v>13</v>
      </c>
      <c r="H30" s="59"/>
      <c r="I30" s="60"/>
      <c r="J30" s="61">
        <f>J29*I30</f>
        <v>0</v>
      </c>
    </row>
    <row r="31" spans="2:10" ht="15">
      <c r="B31" s="39"/>
      <c r="C31" s="40"/>
      <c r="D31" s="40" t="s">
        <v>619</v>
      </c>
      <c r="E31" s="40"/>
      <c r="F31" s="62"/>
      <c r="G31" s="63" t="s">
        <v>4</v>
      </c>
      <c r="H31" s="55"/>
      <c r="I31" s="64"/>
      <c r="J31" s="61">
        <f>J29-J30</f>
        <v>1700462.3999999997</v>
      </c>
    </row>
    <row r="32" spans="2:10" ht="15">
      <c r="B32" s="39"/>
      <c r="C32" s="40"/>
      <c r="D32" s="40"/>
      <c r="E32" s="40"/>
      <c r="F32" s="57"/>
      <c r="G32" s="58">
        <v>0.19</v>
      </c>
      <c r="H32" s="59"/>
      <c r="I32" s="60">
        <v>0.19</v>
      </c>
      <c r="J32" s="61">
        <f>J31*I32</f>
        <v>323087.85599999997</v>
      </c>
    </row>
    <row r="33" spans="2:10" ht="15.75" thickBot="1">
      <c r="B33" s="41"/>
      <c r="C33" s="42"/>
      <c r="D33" s="42"/>
      <c r="E33" s="42"/>
      <c r="F33" s="65"/>
      <c r="G33" s="66" t="s">
        <v>2</v>
      </c>
      <c r="H33" s="67"/>
      <c r="I33" s="68"/>
      <c r="J33" s="69">
        <f>J31+J32</f>
        <v>2023550.2559999996</v>
      </c>
    </row>
  </sheetData>
  <sheetProtection formatCells="0"/>
  <mergeCells count="10">
    <mergeCell ref="C14:E14"/>
    <mergeCell ref="C10:E10"/>
    <mergeCell ref="C11:E11"/>
    <mergeCell ref="B8:C8"/>
    <mergeCell ref="C12:E12"/>
    <mergeCell ref="C13:E13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BM86" activePane="bottomLeft" state="frozen"/>
      <selection pane="topLeft" activeCell="B1" sqref="B1"/>
      <selection pane="bottomLeft" activeCell="C109" sqref="C109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6" t="s">
        <v>582</v>
      </c>
      <c r="C107" t="s">
        <v>580</v>
      </c>
      <c r="E107" t="s">
        <v>583</v>
      </c>
      <c r="F107" t="s">
        <v>73</v>
      </c>
      <c r="G107" t="s">
        <v>33</v>
      </c>
      <c r="I107" t="s">
        <v>581</v>
      </c>
    </row>
    <row r="108" spans="1:9" ht="15">
      <c r="A108">
        <v>107</v>
      </c>
      <c r="B108" s="36" t="s">
        <v>586</v>
      </c>
      <c r="C108" t="s">
        <v>584</v>
      </c>
      <c r="E108" t="s">
        <v>585</v>
      </c>
      <c r="F108" t="s">
        <v>73</v>
      </c>
      <c r="G108" t="s">
        <v>33</v>
      </c>
      <c r="I108" t="s">
        <v>587</v>
      </c>
    </row>
    <row r="109" spans="1:12" ht="15">
      <c r="A109">
        <v>108</v>
      </c>
      <c r="B109" s="36" t="s">
        <v>588</v>
      </c>
      <c r="C109" t="s">
        <v>589</v>
      </c>
      <c r="D109" t="s">
        <v>594</v>
      </c>
      <c r="E109" t="s">
        <v>590</v>
      </c>
      <c r="F109" t="s">
        <v>37</v>
      </c>
      <c r="G109" t="s">
        <v>33</v>
      </c>
      <c r="I109" t="s">
        <v>593</v>
      </c>
      <c r="K109" t="s">
        <v>592</v>
      </c>
      <c r="L109" s="103" t="s">
        <v>591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9" r:id="rId1" display="carla_figueroa@goodyear.com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Admin</cp:lastModifiedBy>
  <cp:lastPrinted>2014-09-12T19:41:46Z</cp:lastPrinted>
  <dcterms:created xsi:type="dcterms:W3CDTF">2013-07-12T05:01:37Z</dcterms:created>
  <dcterms:modified xsi:type="dcterms:W3CDTF">2014-09-23T03:35:37Z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