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2510" windowHeight="5130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'CLIENTES'!$B$2:$M$202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<sst xmlns="http://schemas.openxmlformats.org/spreadsheetml/2006/main" count="1002" uniqueCount="687">
  <si>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</si>
  <si>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</si>
  <si>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</si>
  <si>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</si>
  <si>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</si>
  <si>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</si>
  <si>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</si>
  <si>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</si>
  <si>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</si>
  <si>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</si>
  <si>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</si>
  <si>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</si>
  <si>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</si>
  <si>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</si>
  <si>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</si>
  <si>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</si>
  <si>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</si>
  <si>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</si>
  <si>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</si>
  <si>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</si>
  <si>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</si>
  <si>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</si>
  <si>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</si>
  <si>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</si>
  <si>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</si>
  <si>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</si>
  <si>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</si>
  <si>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</si>
  <si>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</si>
  <si>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</si>
  <si>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</si>
  <si>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</si>
  <si>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</si>
  <si>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</si>
  <si>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</si>
  <si>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</si>
  <si>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</si>
  <si>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</si>
  <si>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</si>
  <si>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</si>
  <si>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</si>
  <si>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</si>
  <si>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</si>
  <si>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</si>
  <si>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</si>
  <si>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</si>
  <si>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</si>
  <si>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</si>
  <si>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</si>
  <si>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</si>
  <si>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</si>
  <si>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</si>
  <si>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</si>
  <si>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</si>
  <si>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</si>
  <si>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</si>
  <si>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</si>
  <si>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</si>
  <si>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</si>
  <si>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</si>
  <si>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</si>
  <si>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</si>
  <si>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</si>
  <si>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</si>
  <si>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</si>
  <si>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</si>
  <si>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</si>
  <si>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</si>
  <si>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</si>
  <si>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</si>
  <si>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</si>
  <si>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</si>
  <si>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</si>
  <si>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</si>
  <si>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</si>
  <si>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</si>
  <si>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</si>
  <si>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</si>
  <si>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</si>
  <si>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</si>
  <si>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</si>
  <si>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</si>
  <si>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</si>
  <si>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</si>
  <si>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</si>
  <si>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</si>
  <si>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</si>
  <si>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</si>
  <si>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</si>
  <si>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</si>
  <si>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</si>
  <si>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</si>
  <si>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</si>
  <si>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</si>
  <si>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</si>
  <si>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</si>
  <si>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</si>
  <si>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</si>
  <si>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</si>
  <si>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</si>
  <si>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</si>
  <si>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</si>
  <si>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</si>
  <si>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</si>
  <si>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</si>
  <si>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</si>
  <si>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</si>
  <si>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</si>
  <si>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</si>
  <si>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</si>
  <si>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</si>
  <si>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</si>
  <si>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</si>
  <si>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</si>
  <si>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</si>
  <si>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</si>
  <si>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</si>
  <si>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</si>
  <si>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</si>
  <si>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</si>
  <si>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</si>
  <si>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</si>
  <si>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</si>
  <si>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</si>
  <si>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</si>
  <si>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</si>
  <si>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</si>
  <si>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</si>
  <si>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</si>
  <si>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</si>
  <si>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</si>
  <si>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</si>
  <si>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</si>
  <si>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</si>
  <si>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</si>
  <si>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</si>
  <si>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</si>
  <si>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</si>
  <si>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</si>
  <si>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</si>
  <si>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</si>
  <si>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</si>
  <si>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</si>
  <si>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</si>
  <si>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</si>
  <si>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</si>
  <si>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</si>
  <si>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</si>
  <si>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</si>
  <si>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</si>
  <si>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</si>
  <si>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</si>
  <si>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</si>
  <si>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</si>
  <si>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</si>
  <si>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</si>
  <si>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</si>
  <si>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</si>
  <si>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</si>
  <si>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</si>
  <si>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</si>
  <si>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</si>
  <si>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</si>
  <si>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</si>
  <si>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</si>
  <si>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</si>
  <si>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</si>
  <si>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</si>
  <si>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</si>
  <si>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</si>
  <si>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</si>
  <si>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</si>
  <si>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</si>
  <si>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</si>
  <si>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</si>
  <si>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</si>
  <si>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</si>
  <si>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</si>
  <si>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</si>
  <si>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</si>
  <si>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</si>
  <si>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</si>
  <si>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</si>
  <si>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</si>
  <si>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</si>
  <si>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</si>
  <si>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</si>
  <si>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</si>
  <si>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</si>
  <si>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</si>
  <si>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</si>
  <si>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</si>
  <si>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</si>
  <si>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</si>
  <si>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</si>
  <si>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</si>
  <si>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</si>
  <si>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</si>
  <si>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</si>
  <si>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</si>
  <si>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</si>
  <si>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</si>
  <si>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</si>
  <si>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</si>
  <si>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</si>
  <si>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</si>
  <si>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</si>
  <si>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</si>
  <si>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</si>
  <si>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</si>
  <si>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</si>
  <si>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</si>
  <si>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</si>
  <si>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</si>
  <si>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</si>
  <si>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</si>
  <si>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</si>
  <si>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</si>
  <si>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</si>
  <si>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</si>
  <si>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</si>
  <si>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</si>
  <si>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</si>
  <si>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</si>
  <si>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</si>
  <si>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</si>
  <si>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</si>
  <si>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</si>
  <si>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</si>
  <si>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</si>
  <si>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</si>
  <si>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</si>
  <si>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</si>
  <si>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</si>
  <si>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</si>
  <si>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</si>
  <si>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</si>
  <si>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</si>
  <si>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</si>
  <si>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</si>
  <si>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</si>
  <si>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</si>
  <si>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</si>
  <si>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</si>
  <si>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</si>
  <si>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</si>
  <si>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</si>
  <si>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</si>
  <si>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</si>
  <si>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</si>
  <si>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</si>
  <si>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</si>
  <si>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</si>
  <si>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</si>
  <si>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</si>
  <si>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</si>
  <si>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</si>
  <si>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</si>
  <si>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</si>
  <si>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</si>
  <si>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</si>
  <si>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</si>
  <si>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</si>
  <si>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</si>
  <si>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</si>
  <si>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</si>
  <si>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</si>
  <si>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</si>
  <si>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</si>
  <si>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</si>
  <si>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</si>
  <si>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</si>
  <si>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</si>
  <si>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</si>
  <si>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</si>
  <si>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</si>
  <si>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</si>
  <si>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</si>
  <si>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</si>
  <si>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</si>
  <si>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</si>
  <si>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</si>
  <si>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</si>
  <si>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</si>
  <si>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</si>
  <si>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</si>
  <si>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</si>
  <si>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</si>
  <si>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</si>
  <si>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</si>
  <si>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</si>
  <si>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</si>
  <si>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</si>
  <si>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</si>
  <si>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</si>
  <si>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</si>
  <si>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</si>
  <si>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</si>
  <si>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</si>
  <si>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</si>
  <si>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</si>
  <si>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</si>
  <si>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</si>
  <si>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</si>
  <si>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</si>
  <si>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</si>
  <si>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</si>
  <si>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</si>
  <si>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</si>
  <si>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</si>
  <si>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</si>
  <si>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</si>
  <si>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</si>
  <si>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</si>
  <si>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</si>
  <si>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</si>
  <si>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</si>
  <si>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</si>
  <si>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</si>
  <si>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</si>
  <si>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</si>
  <si>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</si>
  <si>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</si>
  <si>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</si>
  <si>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</si>
  <si>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</si>
  <si>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</si>
  <si>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</si>
  <si>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</si>
  <si>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</si>
  <si>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</si>
  <si>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</si>
  <si>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</si>
  <si>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</si>
  <si>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</si>
  <si>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</si>
  <si>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</si>
  <si>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</si>
  <si>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</si>
  <si>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</si>
  <si>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</si>
  <si>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</si>
  <si>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</si>
  <si>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</si>
  <si>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</si>
  <si>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</si>
  <si>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</si>
  <si>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</si>
  <si>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</si>
  <si>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</si>
  <si>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</si>
  <si>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</si>
  <si>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</si>
  <si>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</si>
  <si>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</si>
  <si>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</si>
  <si>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</si>
  <si>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</si>
  <si>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</si>
  <si>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</si>
  <si>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</si>
  <si>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</si>
  <si>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</si>
  <si>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</si>
  <si>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</si>
  <si>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</si>
  <si>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</si>
  <si>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</si>
  <si>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</si>
  <si>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</si>
  <si>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</si>
  <si>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</si>
  <si>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</si>
  <si>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</si>
  <si>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</si>
  <si>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</si>
  <si>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</si>
  <si>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</si>
  <si>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</si>
  <si>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</si>
  <si>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</si>
  <si>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</si>
  <si>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</si>
  <si>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</si>
  <si>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</si>
  <si>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</si>
  <si>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</si>
  <si>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</si>
  <si>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</si>
  <si>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</si>
  <si>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</si>
  <si>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</si>
  <si>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</si>
  <si>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</si>
  <si>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</si>
  <si>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</si>
  <si>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</si>
  <si>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</si>
  <si>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</si>
  <si>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</si>
  <si>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</si>
  <si>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</si>
  <si>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</si>
  <si>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</si>
  <si>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</si>
  <si>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</si>
  <si>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</si>
  <si>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</si>
  <si>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</si>
  <si>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</si>
  <si>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</si>
  <si>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</si>
  <si>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</si>
  <si>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</si>
  <si>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</si>
  <si>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</si>
  <si>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</si>
  <si>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</si>
  <si>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</si>
  <si>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</si>
  <si>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</si>
  <si>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</si>
  <si>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</si>
  <si>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</si>
  <si>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</si>
  <si>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</si>
  <si>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</si>
  <si>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</si>
  <si>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</si>
  <si>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</si>
  <si>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</si>
  <si>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</si>
  <si>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</si>
  <si>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</si>
  <si>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</si>
  <si>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</si>
  <si>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</si>
  <si>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</si>
  <si>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</si>
  <si>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</si>
  <si>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</si>
  <si>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</si>
  <si>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</si>
  <si>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</si>
  <si>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</si>
  <si>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</si>
  <si>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</si>
  <si>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</si>
  <si>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</si>
  <si>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</si>
  <si>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</si>
  <si>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</si>
  <si>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</si>
  <si>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</si>
  <si>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</si>
  <si>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</si>
  <si>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</si>
  <si>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</si>
  <si>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</si>
  <si>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</si>
  <si>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</si>
  <si>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</si>
  <si>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</si>
  <si>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</si>
  <si>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</si>
  <si>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</si>
  <si>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</si>
  <si>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</si>
  <si>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</si>
  <si>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</si>
  <si>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</si>
  <si>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</si>
  <si>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</si>
  <si>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</si>
  <si>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</si>
  <si>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</si>
  <si>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</si>
  <si>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</si>
  <si>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</si>
  <si>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</si>
  <si>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</si>
  <si>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</si>
  <si>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</si>
  <si>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</si>
  <si>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</si>
  <si>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</si>
  <si>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</si>
  <si>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</si>
  <si>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</si>
  <si>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</si>
  <si>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</si>
  <si>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</si>
  <si>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</si>
  <si>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</si>
  <si>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</si>
  <si>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</si>
  <si>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</si>
  <si>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</si>
  <si>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</si>
  <si>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</si>
  <si>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</si>
  <si>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</si>
  <si>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</si>
  <si>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</si>
  <si>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</si>
  <si>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</si>
  <si>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</si>
  <si>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</si>
  <si>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</si>
  <si>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</si>
  <si>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</si>
  <si>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</si>
  <si>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</si>
  <si>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</si>
  <si>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</si>
  <si>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</si>
  <si>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</si>
  <si>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</si>
  <si>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</si>
  <si>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</si>
  <si>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</si>
  <si>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</si>
  <si>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</si>
  <si>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</si>
  <si>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</si>
  <si>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</si>
  <si>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</si>
  <si>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</si>
  <si>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</si>
  <si>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</si>
  <si>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</si>
  <si>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</si>
  <si>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</si>
  <si>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</si>
  <si>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</si>
  <si>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</si>
  <si>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</si>
  <si>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</si>
  <si>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</si>
  <si>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</si>
  <si>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</si>
  <si>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</si>
  <si>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</si>
  <si>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</si>
  <si>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</si>
  <si>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</si>
  <si>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</si>
  <si>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</si>
  <si>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</si>
  <si>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</si>
  <si>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</si>
  <si>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</si>
  <si>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</si>
  <si>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</si>
  <si>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</si>
  <si>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</si>
  <si>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</si>
  <si>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</si>
  <si>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</si>
  <si>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</si>
  <si>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</si>
  <si>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</si>
  <si>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</si>
  <si>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</si>
  <si>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</si>
  <si>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</si>
  <si>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</si>
  <si>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</si>
  <si>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</si>
  <si>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</si>
  <si>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</si>
  <si>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</si>
  <si>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</si>
  <si>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</si>
  <si>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</si>
  <si>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</si>
  <si>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</si>
  <si>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</si>
  <si>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</si>
  <si>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</si>
  <si>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</si>
  <si>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</si>
  <si>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</si>
  <si>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</si>
  <si>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</si>
  <si>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</si>
  <si>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</si>
  <si>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</si>
  <si>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</si>
  <si>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</si>
  <si>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</si>
  <si>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</si>
  <si>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</si>
  <si>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</si>
  <si>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</si>
  <si>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</si>
  <si>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</si>
  <si>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</si>
  <si>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</si>
  <si>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</si>
  <si>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</si>
  <si>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</si>
  <si>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</si>
  <si>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</si>
  <si>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</si>
  <si>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</si>
  <si>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</si>
  <si>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</si>
  <si>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</si>
  <si>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</si>
  <si>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</si>
  <si>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</si>
  <si>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</si>
  <si>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</si>
  <si>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</si>
  <si>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</si>
  <si>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</si>
  <si>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</si>
  <si>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</si>
  <si>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</si>
  <si>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</si>
  <si>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</si>
  <si>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</si>
  <si>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</si>
  <si>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</si>
  <si>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</si>
  <si>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</si>
  <si>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</si>
  <si>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</si>
  <si>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</si>
  <si>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</si>
  <si>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</si>
  <si>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</si>
  <si>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</si>
  <si>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</si>
  <si>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</si>
  <si>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</si>
  <si>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</si>
  <si>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</si>
  <si>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</si>
  <si>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</si>
  <si>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0000.00</t>
  </si>
  <si>
    <t>Luis Ñanco</t>
  </si>
  <si>
    <t>000.000.000</t>
  </si>
  <si>
    <t>SOLUMIN</t>
  </si>
  <si>
    <t>Cristian Vilches</t>
  </si>
  <si>
    <t>00-0</t>
  </si>
  <si>
    <t>ALSTOM</t>
  </si>
  <si>
    <t>Pablo Fundora</t>
  </si>
  <si>
    <t>stgo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</si>
  <si>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</si>
  <si>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</si>
  <si>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</si>
  <si>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</si>
  <si>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</si>
  <si>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</si>
  <si>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</si>
  <si>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</si>
  <si>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</si>
  <si>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</si>
  <si>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</si>
  <si>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</si>
  <si>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</si>
  <si>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</si>
  <si>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</si>
  <si>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</si>
  <si>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</si>
  <si>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</si>
  <si>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</si>
  <si>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</si>
  <si>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</si>
  <si>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Francisco Seron</t>
  </si>
  <si>
    <t>00000-0</t>
  </si>
  <si>
    <t>Richard Valderrama Calluman</t>
  </si>
  <si>
    <t>TIGRE</t>
  </si>
  <si>
    <t>77032200-6</t>
  </si>
  <si>
    <t>Avenida La Montaña 754 Barrio Industrial Los Libertadores</t>
  </si>
  <si>
    <t>(56-2) 2444 3900</t>
  </si>
  <si>
    <t>Fabricantes  de PVC</t>
  </si>
  <si>
    <t>PROCAUCHO</t>
  </si>
  <si>
    <t>TIGRE CHILE SA</t>
  </si>
  <si>
    <t>Av La Montaña 754, Los Libertadores</t>
  </si>
  <si>
    <t>MANGUERA PVC C/ESPIRAL ATOXICA DE 1"</t>
  </si>
  <si>
    <t>M</t>
  </si>
  <si>
    <t>AITEC</t>
  </si>
  <si>
    <t>MANGUERA POLIURETANO DE 1"</t>
  </si>
  <si>
    <t>1957A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</si>
</sst>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9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sz val="9"/>
      <color theme="1"/>
      <name val="Calibri"/>
      <family val="2"/>
    </font>
    <font>
      <sz val="11"/>
      <color rgb="FF222222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3" xfId="0" applyFont="1" applyFill="1" applyBorder="1" applyAlignment="1" applyProtection="1">
      <alignment/>
      <protection locked="0"/>
    </xf>
    <xf numFmtId="0" fontId="53" fillId="33" borderId="22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5" xfId="0" applyFont="1" applyFill="1" applyBorder="1" applyAlignment="1" applyProtection="1">
      <alignment horizontal="right"/>
      <protection locked="0"/>
    </xf>
    <xf numFmtId="1" fontId="53" fillId="33" borderId="26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7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9" xfId="0" applyFont="1" applyFill="1" applyBorder="1" applyAlignment="1" applyProtection="1">
      <alignment/>
      <protection locked="0"/>
    </xf>
    <xf numFmtId="0" fontId="53" fillId="33" borderId="30" xfId="0" applyFont="1" applyFill="1" applyBorder="1" applyAlignment="1" applyProtection="1">
      <alignment horizontal="right" vertical="center"/>
      <protection locked="0"/>
    </xf>
    <xf numFmtId="0" fontId="53" fillId="33" borderId="22" xfId="0" applyFont="1" applyFill="1" applyBorder="1" applyAlignment="1" applyProtection="1">
      <alignment horizontal="right" vertical="center"/>
      <protection locked="0"/>
    </xf>
    <xf numFmtId="0" fontId="53" fillId="33" borderId="31" xfId="0" applyFont="1" applyFill="1" applyBorder="1" applyAlignment="1" applyProtection="1">
      <alignment horizontal="right"/>
      <protection locked="0"/>
    </xf>
    <xf numFmtId="1" fontId="53" fillId="33" borderId="32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0" fontId="39" fillId="0" borderId="0" xfId="45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2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 horizontal="right"/>
      <protection locked="0"/>
    </xf>
    <xf numFmtId="0" fontId="52" fillId="0" borderId="0" xfId="0" applyFont="1" applyFill="1" applyAlignment="1" applyProtection="1">
      <alignment/>
      <protection locked="0"/>
    </xf>
    <xf numFmtId="1" fontId="52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3" fontId="52" fillId="0" borderId="21" xfId="0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0" fontId="57" fillId="0" borderId="0" xfId="0" applyFont="1" applyAlignment="1">
      <alignment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8" fillId="0" borderId="33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28" fillId="33" borderId="33" xfId="0" applyNumberFormat="1" applyFont="1" applyFill="1" applyBorder="1" applyAlignment="1" applyProtection="1">
      <alignment horizontal="center"/>
      <protection locked="0"/>
    </xf>
    <xf numFmtId="0" fontId="28" fillId="0" borderId="33" xfId="0" applyFont="1" applyFill="1" applyBorder="1" applyAlignment="1" applyProtection="1">
      <alignment horizontal="center"/>
      <protection locked="0"/>
    </xf>
    <xf numFmtId="0" fontId="28" fillId="0" borderId="33" xfId="0" applyFont="1" applyFill="1" applyBorder="1" applyAlignment="1" applyProtection="1">
      <alignment/>
      <protection locked="0"/>
    </xf>
    <xf numFmtId="3" fontId="28" fillId="0" borderId="33" xfId="0" applyNumberFormat="1" applyFont="1" applyFill="1" applyBorder="1" applyAlignment="1" applyProtection="1">
      <alignment horizontal="center"/>
      <protection/>
    </xf>
    <xf numFmtId="3" fontId="28" fillId="0" borderId="12" xfId="0" applyNumberFormat="1" applyFont="1" applyFill="1" applyBorder="1" applyAlignment="1" applyProtection="1">
      <alignment horizontal="center"/>
      <protection/>
    </xf>
    <xf numFmtId="0" fontId="28" fillId="33" borderId="35" xfId="0" applyNumberFormat="1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/>
      <protection locked="0"/>
    </xf>
    <xf numFmtId="3" fontId="28" fillId="33" borderId="35" xfId="0" applyNumberFormat="1" applyFont="1" applyFill="1" applyBorder="1" applyAlignment="1" applyProtection="1">
      <alignment horizontal="center"/>
      <protection/>
    </xf>
    <xf numFmtId="3" fontId="28" fillId="33" borderId="15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8" fillId="33" borderId="29" xfId="0" applyFont="1" applyFill="1" applyBorder="1" applyAlignment="1" applyProtection="1">
      <alignment/>
      <protection locked="0"/>
    </xf>
    <xf numFmtId="3" fontId="28" fillId="0" borderId="0" xfId="0" applyNumberFormat="1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172" fontId="28" fillId="33" borderId="29" xfId="0" applyNumberFormat="1" applyFont="1" applyFill="1" applyBorder="1" applyAlignment="1" applyProtection="1">
      <alignment horizontal="left" vertical="center"/>
      <protection locked="0"/>
    </xf>
    <xf numFmtId="0" fontId="58" fillId="33" borderId="35" xfId="0" applyNumberFormat="1" applyFont="1" applyFill="1" applyBorder="1" applyAlignment="1" applyProtection="1">
      <alignment horizontal="center"/>
      <protection locked="0"/>
    </xf>
    <xf numFmtId="0" fontId="58" fillId="33" borderId="35" xfId="0" applyFont="1" applyFill="1" applyBorder="1" applyAlignment="1" applyProtection="1">
      <alignment horizontal="center"/>
      <protection locked="0"/>
    </xf>
    <xf numFmtId="0" fontId="58" fillId="33" borderId="35" xfId="0" applyFont="1" applyFill="1" applyBorder="1" applyAlignment="1" applyProtection="1">
      <alignment/>
      <protection locked="0"/>
    </xf>
    <xf numFmtId="3" fontId="58" fillId="33" borderId="35" xfId="0" applyNumberFormat="1" applyFont="1" applyFill="1" applyBorder="1" applyAlignment="1" applyProtection="1">
      <alignment horizontal="center"/>
      <protection/>
    </xf>
    <xf numFmtId="1" fontId="58" fillId="33" borderId="35" xfId="0" applyNumberFormat="1" applyFont="1" applyFill="1" applyBorder="1" applyAlignment="1" applyProtection="1">
      <alignment horizontal="center"/>
      <protection locked="0"/>
    </xf>
    <xf numFmtId="3" fontId="58" fillId="33" borderId="15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Alignment="1" applyProtection="1">
      <alignment horizontal="left"/>
      <protection locked="0"/>
    </xf>
    <xf numFmtId="1" fontId="58" fillId="33" borderId="36" xfId="0" applyNumberFormat="1" applyFont="1" applyFill="1" applyBorder="1" applyAlignment="1" applyProtection="1">
      <alignment horizontal="center"/>
      <protection locked="0"/>
    </xf>
    <xf numFmtId="3" fontId="58" fillId="33" borderId="2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Alignment="1" applyProtection="1">
      <alignment horizontal="left"/>
      <protection locked="0"/>
    </xf>
    <xf numFmtId="1" fontId="28" fillId="0" borderId="33" xfId="0" applyNumberFormat="1" applyFont="1" applyFill="1" applyBorder="1" applyAlignment="1" applyProtection="1">
      <alignment horizontal="center"/>
      <protection locked="0"/>
    </xf>
    <xf numFmtId="1" fontId="28" fillId="33" borderId="35" xfId="0" applyNumberFormat="1" applyFont="1" applyFill="1" applyBorder="1" applyAlignment="1" applyProtection="1">
      <alignment horizontal="center"/>
      <protection locked="0"/>
    </xf>
    <xf numFmtId="1" fontId="53" fillId="33" borderId="35" xfId="0" applyNumberFormat="1" applyFont="1" applyFill="1" applyBorder="1" applyAlignment="1" applyProtection="1">
      <alignment horizontal="center"/>
      <protection locked="0"/>
    </xf>
    <xf numFmtId="1" fontId="53" fillId="0" borderId="35" xfId="0" applyNumberFormat="1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/>
      <protection locked="0"/>
    </xf>
    <xf numFmtId="0" fontId="28" fillId="0" borderId="39" xfId="0" applyFont="1" applyBorder="1" applyAlignment="1" applyProtection="1">
      <alignment/>
      <protection locked="0"/>
    </xf>
    <xf numFmtId="0" fontId="53" fillId="0" borderId="10" xfId="0" applyFont="1" applyFill="1" applyBorder="1" applyAlignment="1" applyProtection="1">
      <alignment horizontal="left" wrapText="1"/>
      <protection locked="0"/>
    </xf>
    <xf numFmtId="0" fontId="53" fillId="0" borderId="11" xfId="0" applyFont="1" applyFill="1" applyBorder="1" applyAlignment="1" applyProtection="1">
      <alignment horizontal="left"/>
      <protection locked="0"/>
    </xf>
    <xf numFmtId="0" fontId="53" fillId="0" borderId="12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left"/>
      <protection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28" fillId="33" borderId="15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NTENCION@SPES.CL" TargetMode="External" /><Relationship Id="rId2" Type="http://schemas.openxmlformats.org/officeDocument/2006/relationships/hyperlink" Target="mailto:compras@blasmar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7"/>
  <sheetViews>
    <sheetView tabSelected="1" zoomScale="90" zoomScaleNormal="90" zoomScalePageLayoutView="0" workbookViewId="0" topLeftCell="A1">
      <selection activeCell="P2" sqref="P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28125" style="8" bestFit="1" customWidth="1"/>
    <col min="13" max="13" width="9.421875" style="8" bestFit="1" customWidth="1"/>
    <col min="14" max="14" width="7.8515625" style="8" customWidth="1"/>
    <col min="15" max="15" width="7.57421875" style="8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9" t="s">
        <v>686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76" t="s">
        <v>6</v>
      </c>
      <c r="C4" s="77"/>
      <c r="D4" s="102" t="s">
        <v>675</v>
      </c>
      <c r="E4" s="77" t="s">
        <v>12</v>
      </c>
      <c r="F4" s="103"/>
      <c r="G4" s="103"/>
      <c r="H4" s="104"/>
      <c r="I4" s="77" t="s">
        <v>9</v>
      </c>
      <c r="J4" s="105" t="str">
        <f>VLOOKUP(D4,CLIENTES,10,FALSE)</f>
        <v>(56-2) 2444 3900</v>
      </c>
      <c r="K4" s="20"/>
    </row>
    <row r="5" spans="2:11" ht="15">
      <c r="B5" s="78"/>
      <c r="C5" s="79"/>
      <c r="D5" s="106"/>
      <c r="E5" s="136" t="str">
        <f>VLOOKUP(D4,CLIENTES,4,FALSE)</f>
        <v>Avenida La Montaña 754 Barrio Industrial Los Libertadores</v>
      </c>
      <c r="F5" s="136"/>
      <c r="G5" s="136"/>
      <c r="H5" s="136"/>
      <c r="I5" s="136"/>
      <c r="J5" s="137"/>
      <c r="K5" s="20"/>
    </row>
    <row r="6" spans="2:10" ht="17.25" customHeight="1">
      <c r="B6" s="78" t="s">
        <v>26</v>
      </c>
      <c r="C6" s="79"/>
      <c r="D6" s="107" t="str">
        <f>VLOOKUP(D4,CLIENTES,2,FALSE)</f>
        <v>TIGRE</v>
      </c>
      <c r="E6" s="79" t="s">
        <v>7</v>
      </c>
      <c r="F6" s="136" t="str">
        <f>VLOOKUP(D4,CLIENTES,5,FALSE)</f>
        <v>LAMPA</v>
      </c>
      <c r="G6" s="136"/>
      <c r="H6" s="136"/>
      <c r="I6" s="108">
        <f>VLOOKUP(D4,CLIENTES,11,FALSE)</f>
        <v>0</v>
      </c>
      <c r="J6" s="109"/>
    </row>
    <row r="7" spans="2:12" ht="15">
      <c r="B7" s="78" t="s">
        <v>24</v>
      </c>
      <c r="C7" s="79"/>
      <c r="D7" s="107" t="str">
        <f>VLOOKUP(D4,CLIENTES,3,FALSE)</f>
        <v>Fabricantes  de PVC</v>
      </c>
      <c r="E7" s="79" t="s">
        <v>8</v>
      </c>
      <c r="F7" s="136" t="str">
        <f>VLOOKUP(D4,CLIENTES,6,FALSE)</f>
        <v>SANTIAGO</v>
      </c>
      <c r="G7" s="136"/>
      <c r="H7" s="136"/>
      <c r="I7" s="79" t="s">
        <v>25</v>
      </c>
      <c r="J7" s="110" t="str">
        <f>VLOOKUP(D4,CLIENTES,8,FALSE)</f>
        <v>Richard Valderrama Calluman</v>
      </c>
      <c r="L7" s="72"/>
    </row>
    <row r="8" spans="2:12" ht="15.75" thickBot="1">
      <c r="B8" s="134" t="s">
        <v>27</v>
      </c>
      <c r="C8" s="135"/>
      <c r="D8" s="107">
        <f>VLOOKUP(D4,CLIENTES,7,FALSE)</f>
        <v>0</v>
      </c>
      <c r="E8" s="79" t="s">
        <v>11</v>
      </c>
      <c r="F8" s="136">
        <f>VLOOKUP(D4,CLIENTES,12,FALSE)</f>
        <v>0</v>
      </c>
      <c r="G8" s="136"/>
      <c r="H8" s="136"/>
      <c r="I8" s="79" t="s">
        <v>14</v>
      </c>
      <c r="J8" s="111">
        <f ca="1">TODAY()</f>
        <v>41880</v>
      </c>
      <c r="K8" s="20"/>
      <c r="L8" s="73"/>
    </row>
    <row r="9" spans="2:18" ht="16.5" thickBot="1" thickTop="1">
      <c r="B9" s="80"/>
      <c r="C9" s="81"/>
      <c r="D9" s="81"/>
      <c r="E9" s="81"/>
      <c r="F9" s="81"/>
      <c r="G9" s="81"/>
      <c r="H9" s="81"/>
      <c r="I9" s="81"/>
      <c r="J9" s="112"/>
      <c r="K9" s="20"/>
      <c r="L9" s="20"/>
      <c r="P9" s="21"/>
      <c r="Q9" s="22"/>
      <c r="R9" s="23" t="s">
        <v>21</v>
      </c>
    </row>
    <row r="10" spans="2:21" ht="15.75" thickBot="1">
      <c r="B10" s="82" t="s">
        <v>1</v>
      </c>
      <c r="C10" s="128" t="s">
        <v>23</v>
      </c>
      <c r="D10" s="129"/>
      <c r="E10" s="130"/>
      <c r="F10" s="83" t="s">
        <v>0</v>
      </c>
      <c r="G10" s="84" t="s">
        <v>22</v>
      </c>
      <c r="H10" s="84" t="s">
        <v>15</v>
      </c>
      <c r="I10" s="85" t="s">
        <v>13</v>
      </c>
      <c r="J10" s="86" t="s">
        <v>2</v>
      </c>
      <c r="K10" s="24" t="s">
        <v>18</v>
      </c>
      <c r="L10" s="61" t="s">
        <v>684</v>
      </c>
      <c r="M10" s="25" t="s">
        <v>679</v>
      </c>
      <c r="O10" s="25"/>
      <c r="P10" s="26" t="s">
        <v>16</v>
      </c>
      <c r="Q10" s="25" t="s">
        <v>19</v>
      </c>
      <c r="R10" s="27" t="s">
        <v>20</v>
      </c>
      <c r="S10" s="61"/>
      <c r="T10" s="61"/>
      <c r="U10" s="61"/>
    </row>
    <row r="11" spans="2:18" ht="15" customHeight="1">
      <c r="B11" s="87">
        <v>1</v>
      </c>
      <c r="C11" s="131" t="s">
        <v>682</v>
      </c>
      <c r="D11" s="132"/>
      <c r="E11" s="133"/>
      <c r="F11" s="88">
        <v>20</v>
      </c>
      <c r="G11" s="89" t="s">
        <v>683</v>
      </c>
      <c r="H11" s="90">
        <f>+R11</f>
        <v>3856.7340000000004</v>
      </c>
      <c r="I11" s="123"/>
      <c r="J11" s="91">
        <f>F11*H11*(1-I11/100)</f>
        <v>77134.68000000001</v>
      </c>
      <c r="K11" s="28">
        <v>1</v>
      </c>
      <c r="L11" s="69">
        <f>3401*(1-0.37)</f>
        <v>2142.63</v>
      </c>
      <c r="M11" s="69"/>
      <c r="N11" s="69"/>
      <c r="O11" s="68"/>
      <c r="P11" s="30">
        <v>1.8</v>
      </c>
      <c r="Q11" s="74">
        <f>+L11</f>
        <v>2142.63</v>
      </c>
      <c r="R11" s="32">
        <f>Q11*P11</f>
        <v>3856.7340000000004</v>
      </c>
    </row>
    <row r="12" spans="2:18" ht="15" customHeight="1">
      <c r="B12" s="92">
        <v>2</v>
      </c>
      <c r="C12" s="138" t="s">
        <v>685</v>
      </c>
      <c r="D12" s="139"/>
      <c r="E12" s="140"/>
      <c r="F12" s="93">
        <v>10</v>
      </c>
      <c r="G12" s="94" t="s">
        <v>683</v>
      </c>
      <c r="H12" s="95">
        <f>+R12</f>
        <v>3798.7739999999994</v>
      </c>
      <c r="I12" s="124"/>
      <c r="J12" s="96">
        <f>F12*H12*(1-I12/100)</f>
        <v>37987.73999999999</v>
      </c>
      <c r="K12" s="28">
        <v>2</v>
      </c>
      <c r="L12" s="69">
        <f>4307*(1-0.37)</f>
        <v>2713.41</v>
      </c>
      <c r="M12" s="69"/>
      <c r="N12" s="68"/>
      <c r="O12" s="68"/>
      <c r="P12" s="30">
        <v>1.4</v>
      </c>
      <c r="Q12" s="74">
        <f>+L12</f>
        <v>2713.41</v>
      </c>
      <c r="R12" s="32">
        <f aca="true" t="shared" si="0" ref="R12:R28">Q12*P12</f>
        <v>3798.7739999999994</v>
      </c>
    </row>
    <row r="13" spans="2:18" ht="15" customHeight="1">
      <c r="B13" s="92"/>
      <c r="C13" s="138"/>
      <c r="D13" s="139"/>
      <c r="E13" s="140"/>
      <c r="F13" s="93"/>
      <c r="G13" s="94"/>
      <c r="H13" s="95"/>
      <c r="I13" s="125"/>
      <c r="J13" s="96"/>
      <c r="K13" s="28">
        <v>3</v>
      </c>
      <c r="L13" s="69"/>
      <c r="M13" s="69"/>
      <c r="N13" s="68"/>
      <c r="O13" s="20"/>
      <c r="P13" s="30">
        <v>1</v>
      </c>
      <c r="Q13" s="74">
        <f>+L13</f>
        <v>0</v>
      </c>
      <c r="R13" s="32">
        <f t="shared" si="0"/>
        <v>0</v>
      </c>
    </row>
    <row r="14" spans="2:18" ht="15">
      <c r="B14" s="92"/>
      <c r="C14" s="138"/>
      <c r="D14" s="139"/>
      <c r="E14" s="140"/>
      <c r="F14" s="93"/>
      <c r="G14" s="94"/>
      <c r="H14" s="95"/>
      <c r="I14" s="125"/>
      <c r="J14" s="96"/>
      <c r="K14" s="28">
        <v>4</v>
      </c>
      <c r="L14" s="69">
        <f>+L11*60</f>
        <v>128557.8</v>
      </c>
      <c r="M14" s="69"/>
      <c r="N14" s="68"/>
      <c r="O14" s="68"/>
      <c r="P14" s="30">
        <v>1</v>
      </c>
      <c r="Q14" s="74">
        <f>+L14</f>
        <v>128557.8</v>
      </c>
      <c r="R14" s="32">
        <f t="shared" si="0"/>
        <v>128557.8</v>
      </c>
    </row>
    <row r="15" spans="2:18" s="20" customFormat="1" ht="15">
      <c r="B15" s="97"/>
      <c r="C15" s="138"/>
      <c r="D15" s="139"/>
      <c r="E15" s="140"/>
      <c r="F15" s="98"/>
      <c r="G15" s="94"/>
      <c r="H15" s="95"/>
      <c r="I15" s="126"/>
      <c r="J15" s="96"/>
      <c r="K15" s="70">
        <v>5</v>
      </c>
      <c r="L15" s="68"/>
      <c r="M15" s="68"/>
      <c r="N15" s="68"/>
      <c r="O15" s="68"/>
      <c r="P15" s="30">
        <v>1</v>
      </c>
      <c r="Q15" s="74">
        <f aca="true" t="shared" si="1" ref="Q15:Q20">+L15</f>
        <v>0</v>
      </c>
      <c r="R15" s="71">
        <f t="shared" si="0"/>
        <v>0</v>
      </c>
    </row>
    <row r="16" spans="2:18" ht="15">
      <c r="B16" s="92"/>
      <c r="C16" s="138"/>
      <c r="D16" s="139"/>
      <c r="E16" s="140"/>
      <c r="F16" s="93"/>
      <c r="G16" s="94"/>
      <c r="H16" s="95"/>
      <c r="I16" s="125"/>
      <c r="J16" s="96"/>
      <c r="K16" s="28">
        <v>6</v>
      </c>
      <c r="L16" s="68"/>
      <c r="M16" s="29"/>
      <c r="N16" s="68"/>
      <c r="O16" s="68"/>
      <c r="P16" s="30">
        <v>1</v>
      </c>
      <c r="Q16" s="74">
        <f t="shared" si="1"/>
        <v>0</v>
      </c>
      <c r="R16" s="32">
        <f t="shared" si="0"/>
        <v>0</v>
      </c>
    </row>
    <row r="17" spans="2:18" ht="15">
      <c r="B17" s="92"/>
      <c r="C17" s="138"/>
      <c r="D17" s="139"/>
      <c r="E17" s="140"/>
      <c r="F17" s="93"/>
      <c r="G17" s="94"/>
      <c r="H17" s="95"/>
      <c r="I17" s="125"/>
      <c r="J17" s="96"/>
      <c r="K17" s="28">
        <v>7</v>
      </c>
      <c r="L17" s="68"/>
      <c r="M17" s="68"/>
      <c r="N17" s="68"/>
      <c r="O17" s="68"/>
      <c r="P17" s="30">
        <v>1</v>
      </c>
      <c r="Q17" s="74">
        <f t="shared" si="1"/>
        <v>0</v>
      </c>
      <c r="R17" s="32">
        <f t="shared" si="0"/>
        <v>0</v>
      </c>
    </row>
    <row r="18" spans="2:18" s="20" customFormat="1" ht="15">
      <c r="B18" s="97"/>
      <c r="C18" s="138"/>
      <c r="D18" s="139"/>
      <c r="E18" s="140"/>
      <c r="F18" s="98"/>
      <c r="G18" s="94"/>
      <c r="H18" s="95"/>
      <c r="I18" s="126"/>
      <c r="J18" s="96"/>
      <c r="K18" s="70">
        <v>8</v>
      </c>
      <c r="L18" s="68"/>
      <c r="M18" s="68"/>
      <c r="N18" s="68"/>
      <c r="O18" s="68"/>
      <c r="P18" s="30">
        <v>1</v>
      </c>
      <c r="Q18" s="74">
        <f t="shared" si="1"/>
        <v>0</v>
      </c>
      <c r="R18" s="71">
        <f t="shared" si="0"/>
        <v>0</v>
      </c>
    </row>
    <row r="19" spans="2:18" ht="15">
      <c r="B19" s="92"/>
      <c r="C19" s="138"/>
      <c r="D19" s="139"/>
      <c r="E19" s="140"/>
      <c r="F19" s="93"/>
      <c r="G19" s="94"/>
      <c r="H19" s="95"/>
      <c r="I19" s="125"/>
      <c r="J19" s="96"/>
      <c r="K19" s="28">
        <v>9</v>
      </c>
      <c r="L19" s="68"/>
      <c r="M19" s="68"/>
      <c r="N19" s="68"/>
      <c r="O19" s="68"/>
      <c r="P19" s="30">
        <v>1</v>
      </c>
      <c r="Q19" s="74">
        <f t="shared" si="1"/>
        <v>0</v>
      </c>
      <c r="R19" s="32">
        <f t="shared" si="0"/>
        <v>0</v>
      </c>
    </row>
    <row r="20" spans="2:18" ht="15">
      <c r="B20" s="92"/>
      <c r="C20" s="138"/>
      <c r="D20" s="139"/>
      <c r="E20" s="140"/>
      <c r="F20" s="93"/>
      <c r="G20" s="94"/>
      <c r="H20" s="95"/>
      <c r="I20" s="125"/>
      <c r="J20" s="96"/>
      <c r="K20" s="28">
        <v>10</v>
      </c>
      <c r="L20" s="68"/>
      <c r="M20" s="29"/>
      <c r="N20" s="29"/>
      <c r="O20" s="29"/>
      <c r="P20" s="30">
        <v>1</v>
      </c>
      <c r="Q20" s="74">
        <f t="shared" si="1"/>
        <v>0</v>
      </c>
      <c r="R20" s="32">
        <f t="shared" si="0"/>
        <v>0</v>
      </c>
    </row>
    <row r="21" spans="2:18" ht="15">
      <c r="B21" s="92"/>
      <c r="C21" s="138"/>
      <c r="D21" s="139"/>
      <c r="E21" s="140"/>
      <c r="F21" s="93"/>
      <c r="G21" s="94"/>
      <c r="H21" s="95"/>
      <c r="I21" s="125"/>
      <c r="J21" s="96"/>
      <c r="K21" s="28"/>
      <c r="L21" s="29"/>
      <c r="M21" s="29"/>
      <c r="N21" s="29"/>
      <c r="O21" s="29"/>
      <c r="P21" s="30">
        <v>1</v>
      </c>
      <c r="Q21" s="74">
        <f>+M21</f>
        <v>0</v>
      </c>
      <c r="R21" s="32">
        <f t="shared" si="0"/>
        <v>0</v>
      </c>
    </row>
    <row r="22" spans="2:18" ht="15">
      <c r="B22" s="92"/>
      <c r="C22" s="134"/>
      <c r="D22" s="135"/>
      <c r="E22" s="141"/>
      <c r="F22" s="93"/>
      <c r="G22" s="94"/>
      <c r="H22" s="95"/>
      <c r="I22" s="117"/>
      <c r="J22" s="96"/>
      <c r="K22" s="28"/>
      <c r="L22" s="29"/>
      <c r="M22" s="29"/>
      <c r="N22" s="29"/>
      <c r="O22" s="29"/>
      <c r="P22" s="30">
        <v>1</v>
      </c>
      <c r="Q22" s="74">
        <f>+L22</f>
        <v>0</v>
      </c>
      <c r="R22" s="32">
        <f t="shared" si="0"/>
        <v>0</v>
      </c>
    </row>
    <row r="23" spans="2:18" ht="15">
      <c r="B23" s="92"/>
      <c r="C23" s="134"/>
      <c r="D23" s="135"/>
      <c r="E23" s="141"/>
      <c r="F23" s="93"/>
      <c r="G23" s="94"/>
      <c r="H23" s="95"/>
      <c r="I23" s="117"/>
      <c r="J23" s="96"/>
      <c r="K23" s="122"/>
      <c r="L23" s="29"/>
      <c r="M23" s="29"/>
      <c r="N23" s="29"/>
      <c r="O23" s="29"/>
      <c r="P23" s="30">
        <v>1</v>
      </c>
      <c r="Q23" s="74">
        <f>+M23</f>
        <v>0</v>
      </c>
      <c r="R23" s="32">
        <f t="shared" si="0"/>
        <v>0</v>
      </c>
    </row>
    <row r="24" spans="2:18" ht="15">
      <c r="B24" s="113">
        <v>14</v>
      </c>
      <c r="C24" s="134"/>
      <c r="D24" s="135"/>
      <c r="E24" s="141"/>
      <c r="F24" s="114"/>
      <c r="G24" s="115"/>
      <c r="H24" s="116">
        <f>R24</f>
        <v>0</v>
      </c>
      <c r="I24" s="117">
        <v>0</v>
      </c>
      <c r="J24" s="118">
        <f>F24*H24*(1-I24/100)</f>
        <v>0</v>
      </c>
      <c r="K24" s="119">
        <v>14</v>
      </c>
      <c r="L24" s="29"/>
      <c r="M24" s="29"/>
      <c r="N24" s="29"/>
      <c r="O24" s="29"/>
      <c r="P24" s="30">
        <v>1.4</v>
      </c>
      <c r="Q24" s="74">
        <f>L24</f>
        <v>0</v>
      </c>
      <c r="R24" s="32">
        <f t="shared" si="0"/>
        <v>0</v>
      </c>
    </row>
    <row r="25" spans="2:18" ht="15">
      <c r="B25" s="113">
        <v>15</v>
      </c>
      <c r="C25" s="134"/>
      <c r="D25" s="135"/>
      <c r="E25" s="141"/>
      <c r="F25" s="114"/>
      <c r="G25" s="115"/>
      <c r="H25" s="116">
        <f>R25</f>
        <v>0</v>
      </c>
      <c r="I25" s="117">
        <v>0</v>
      </c>
      <c r="J25" s="118">
        <f>F25*H25*(1-I25/100)</f>
        <v>0</v>
      </c>
      <c r="K25" s="119">
        <v>15</v>
      </c>
      <c r="L25" s="29"/>
      <c r="M25" s="29"/>
      <c r="N25" s="29"/>
      <c r="O25" s="29"/>
      <c r="P25" s="30">
        <v>1.4</v>
      </c>
      <c r="Q25" s="74">
        <v>0</v>
      </c>
      <c r="R25" s="32">
        <f t="shared" si="0"/>
        <v>0</v>
      </c>
    </row>
    <row r="26" spans="2:18" ht="15">
      <c r="B26" s="113">
        <v>16</v>
      </c>
      <c r="C26" s="134"/>
      <c r="D26" s="135"/>
      <c r="E26" s="141"/>
      <c r="F26" s="114"/>
      <c r="G26" s="115"/>
      <c r="H26" s="116">
        <f>VLOOKUP(B26,COTIZADO,8,FALSE)</f>
        <v>0</v>
      </c>
      <c r="I26" s="117">
        <v>0</v>
      </c>
      <c r="J26" s="118">
        <f>F26*H26*(1-I26/100)</f>
        <v>0</v>
      </c>
      <c r="K26" s="119">
        <v>16</v>
      </c>
      <c r="L26" s="29"/>
      <c r="M26" s="29"/>
      <c r="N26" s="29"/>
      <c r="O26" s="29"/>
      <c r="P26" s="30">
        <v>1.4</v>
      </c>
      <c r="Q26" s="74">
        <v>0</v>
      </c>
      <c r="R26" s="32">
        <f t="shared" si="0"/>
        <v>0</v>
      </c>
    </row>
    <row r="27" spans="2:18" ht="15">
      <c r="B27" s="113">
        <v>17</v>
      </c>
      <c r="C27" s="134"/>
      <c r="D27" s="135"/>
      <c r="E27" s="141"/>
      <c r="F27" s="114"/>
      <c r="G27" s="115"/>
      <c r="H27" s="116">
        <f>VLOOKUP(B27,COTIZADO,8,FALSE)</f>
        <v>0</v>
      </c>
      <c r="I27" s="117">
        <v>0</v>
      </c>
      <c r="J27" s="118">
        <f>F27*H27*(1-I27/100)</f>
        <v>0</v>
      </c>
      <c r="K27" s="119">
        <v>17</v>
      </c>
      <c r="L27" s="29"/>
      <c r="M27" s="29"/>
      <c r="N27" s="29"/>
      <c r="O27" s="29"/>
      <c r="P27" s="30">
        <v>1.4</v>
      </c>
      <c r="Q27" s="74">
        <v>0</v>
      </c>
      <c r="R27" s="32">
        <f t="shared" si="0"/>
        <v>0</v>
      </c>
    </row>
    <row r="28" spans="2:18" ht="15.75" thickBot="1">
      <c r="B28" s="113">
        <v>18</v>
      </c>
      <c r="C28" s="99"/>
      <c r="D28" s="100"/>
      <c r="E28" s="101"/>
      <c r="F28" s="114"/>
      <c r="G28" s="115"/>
      <c r="H28" s="116">
        <f>VLOOKUP(B28,COTIZADO,8,FALSE)</f>
        <v>0</v>
      </c>
      <c r="I28" s="120">
        <v>0</v>
      </c>
      <c r="J28" s="121">
        <f>F28*H28*(1-I28/100)</f>
        <v>0</v>
      </c>
      <c r="K28" s="119">
        <v>18</v>
      </c>
      <c r="L28" s="29"/>
      <c r="M28" s="29"/>
      <c r="N28" s="29"/>
      <c r="O28" s="29"/>
      <c r="P28" s="30">
        <v>1.4</v>
      </c>
      <c r="Q28" s="74">
        <v>0</v>
      </c>
      <c r="R28" s="32">
        <f t="shared" si="0"/>
        <v>0</v>
      </c>
    </row>
    <row r="29" spans="2:17" ht="15">
      <c r="B29" s="38" t="s">
        <v>17</v>
      </c>
      <c r="C29" s="39"/>
      <c r="D29" s="63"/>
      <c r="E29" s="63"/>
      <c r="F29" s="64"/>
      <c r="G29" s="40" t="s">
        <v>3</v>
      </c>
      <c r="H29" s="41"/>
      <c r="I29" s="42"/>
      <c r="J29" s="43">
        <f>SUM(J11:J28)</f>
        <v>115122.42</v>
      </c>
      <c r="Q29" s="8">
        <v>0</v>
      </c>
    </row>
    <row r="30" spans="2:10" ht="15">
      <c r="B30" s="44"/>
      <c r="C30" s="127"/>
      <c r="D30" s="65"/>
      <c r="E30" s="66"/>
      <c r="F30" s="67"/>
      <c r="G30" s="47" t="s">
        <v>13</v>
      </c>
      <c r="H30" s="48"/>
      <c r="I30" s="49">
        <v>0</v>
      </c>
      <c r="J30" s="50">
        <f>J29*I30</f>
        <v>0</v>
      </c>
    </row>
    <row r="31" spans="2:10" ht="15">
      <c r="B31" s="34"/>
      <c r="C31" s="35"/>
      <c r="D31" s="35"/>
      <c r="E31" s="35"/>
      <c r="F31" s="51"/>
      <c r="G31" s="52" t="s">
        <v>4</v>
      </c>
      <c r="H31" s="45"/>
      <c r="I31" s="53"/>
      <c r="J31" s="50">
        <f>J29-J30</f>
        <v>115122.42</v>
      </c>
    </row>
    <row r="32" spans="2:10" ht="15">
      <c r="B32" s="34"/>
      <c r="C32" s="35"/>
      <c r="D32" s="35"/>
      <c r="E32" s="35"/>
      <c r="F32" s="46"/>
      <c r="G32" s="47">
        <v>0.19</v>
      </c>
      <c r="H32" s="48"/>
      <c r="I32" s="49">
        <v>0.19</v>
      </c>
      <c r="J32" s="50">
        <f>J31*I32</f>
        <v>21873.2598</v>
      </c>
    </row>
    <row r="33" spans="2:10" ht="15.75" thickBot="1">
      <c r="B33" s="36"/>
      <c r="C33" s="37"/>
      <c r="D33" s="37"/>
      <c r="E33" s="37"/>
      <c r="F33" s="54"/>
      <c r="G33" s="55" t="s">
        <v>2</v>
      </c>
      <c r="H33" s="56"/>
      <c r="I33" s="57"/>
      <c r="J33" s="58">
        <f>J31+J32</f>
        <v>136995.67979999998</v>
      </c>
    </row>
    <row r="37" ht="15">
      <c r="D37" s="62"/>
    </row>
  </sheetData>
  <sheetProtection formatCells="0"/>
  <mergeCells count="23"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  <mergeCell ref="C12:E12"/>
    <mergeCell ref="C13:E13"/>
    <mergeCell ref="C14:E14"/>
    <mergeCell ref="C15:E15"/>
    <mergeCell ref="C16:E16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7"/>
  <sheetViews>
    <sheetView zoomScale="85" zoomScaleNormal="85" zoomScalePageLayoutView="0" workbookViewId="0" topLeftCell="A1">
      <pane ySplit="1" topLeftCell="A117" activePane="bottomLeft" state="frozen"/>
      <selection pane="topLeft" activeCell="B1" sqref="B1"/>
      <selection pane="bottomLeft" activeCell="B134" sqref="B134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30.5742187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ht="15">
      <c r="A8">
        <v>7</v>
      </c>
      <c r="B8" s="33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2" ht="15">
      <c r="A9">
        <v>8</v>
      </c>
      <c r="B9" s="33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2" ht="15">
      <c r="A10">
        <v>9</v>
      </c>
      <c r="B10" s="33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ht="15">
      <c r="A11">
        <v>10</v>
      </c>
      <c r="B11" s="33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ht="15">
      <c r="A12">
        <v>11</v>
      </c>
      <c r="B12" s="33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ht="15">
      <c r="A13">
        <v>12</v>
      </c>
      <c r="B13" s="33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2" ht="15">
      <c r="A14">
        <v>13</v>
      </c>
      <c r="B14" s="33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2" ht="15">
      <c r="A15">
        <v>14</v>
      </c>
      <c r="B15" s="33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ht="15">
      <c r="A16">
        <v>15</v>
      </c>
      <c r="B16" s="33" t="s">
        <v>117</v>
      </c>
      <c r="C16" t="s">
        <v>118</v>
      </c>
      <c r="G16" t="s">
        <v>32</v>
      </c>
      <c r="M16" t="s">
        <v>30</v>
      </c>
    </row>
    <row r="17" spans="1:13" ht="15">
      <c r="A17">
        <v>16</v>
      </c>
      <c r="B17" s="33" t="s">
        <v>120</v>
      </c>
      <c r="C17" t="s">
        <v>121</v>
      </c>
      <c r="G17" t="s">
        <v>32</v>
      </c>
      <c r="M17" t="s">
        <v>30</v>
      </c>
    </row>
    <row r="18" spans="1:12" ht="15">
      <c r="A18">
        <v>17</v>
      </c>
      <c r="B18" s="33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2" ht="15">
      <c r="A19">
        <v>18</v>
      </c>
      <c r="B19" s="33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2" ht="15">
      <c r="A20">
        <v>19</v>
      </c>
      <c r="B20" s="33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2" ht="15">
      <c r="A21">
        <v>20</v>
      </c>
      <c r="B21" s="33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2" ht="15">
      <c r="A22">
        <v>21</v>
      </c>
      <c r="B22" s="33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ht="15">
      <c r="A23">
        <v>22</v>
      </c>
      <c r="B23" s="33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1" ht="15">
      <c r="A24">
        <v>23</v>
      </c>
      <c r="B24" s="33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ht="15">
      <c r="A25">
        <v>24</v>
      </c>
      <c r="B25" s="33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2" ht="15">
      <c r="A26">
        <v>25</v>
      </c>
      <c r="B26" s="33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ht="15">
      <c r="A27">
        <v>26</v>
      </c>
      <c r="B27" s="33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ht="15">
      <c r="A28">
        <v>27</v>
      </c>
      <c r="B28" s="33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2" ht="15">
      <c r="A29">
        <v>28</v>
      </c>
      <c r="B29" s="33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ht="15">
      <c r="A30">
        <v>29</v>
      </c>
      <c r="B30" s="33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2" ht="15">
      <c r="A31">
        <v>30</v>
      </c>
      <c r="B31" s="33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ht="15">
      <c r="A32">
        <v>31</v>
      </c>
      <c r="B32" s="33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60"/>
      <c r="M32" t="s">
        <v>575</v>
      </c>
    </row>
    <row r="33" spans="1:13" ht="15">
      <c r="A33">
        <v>32</v>
      </c>
      <c r="B33" s="33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2" ht="15">
      <c r="A34">
        <v>33</v>
      </c>
      <c r="B34" s="33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ht="15">
      <c r="A35">
        <v>34</v>
      </c>
      <c r="B35" s="33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ht="15">
      <c r="A36">
        <v>35</v>
      </c>
      <c r="B36" s="33" t="s">
        <v>221</v>
      </c>
      <c r="C36" t="s">
        <v>222</v>
      </c>
      <c r="G36" t="s">
        <v>32</v>
      </c>
      <c r="M36" t="s">
        <v>30</v>
      </c>
    </row>
    <row r="37" spans="1:13" ht="15">
      <c r="A37">
        <v>36</v>
      </c>
      <c r="B37" s="33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2" ht="15">
      <c r="A38">
        <v>37</v>
      </c>
      <c r="B38" s="33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ht="15">
      <c r="A39">
        <v>38</v>
      </c>
      <c r="B39" s="33" t="s">
        <v>229</v>
      </c>
      <c r="C39" t="s">
        <v>230</v>
      </c>
      <c r="G39" t="s">
        <v>32</v>
      </c>
      <c r="M39" t="s">
        <v>30</v>
      </c>
    </row>
    <row r="40" spans="1:13" ht="15">
      <c r="A40">
        <v>39</v>
      </c>
      <c r="B40" s="33" t="s">
        <v>231</v>
      </c>
      <c r="C40" t="s">
        <v>232</v>
      </c>
      <c r="G40" t="s">
        <v>32</v>
      </c>
      <c r="M40" t="s">
        <v>30</v>
      </c>
    </row>
    <row r="41" spans="1:13" ht="15">
      <c r="A41">
        <v>40</v>
      </c>
      <c r="B41" s="33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ht="15">
      <c r="A42">
        <v>41</v>
      </c>
      <c r="B42" s="33" t="s">
        <v>237</v>
      </c>
      <c r="C42" t="s">
        <v>238</v>
      </c>
      <c r="G42" t="s">
        <v>32</v>
      </c>
      <c r="M42" t="s">
        <v>30</v>
      </c>
    </row>
    <row r="43" spans="1:13" ht="15">
      <c r="A43">
        <v>42</v>
      </c>
      <c r="B43" s="33" t="s">
        <v>239</v>
      </c>
      <c r="C43" t="s">
        <v>240</v>
      </c>
      <c r="G43" t="s">
        <v>32</v>
      </c>
      <c r="M43" t="s">
        <v>30</v>
      </c>
    </row>
    <row r="44" spans="1:13" ht="15">
      <c r="A44">
        <v>43</v>
      </c>
      <c r="B44" s="33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2" ht="15">
      <c r="A45">
        <v>44</v>
      </c>
      <c r="B45" s="33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2" ht="15">
      <c r="A46">
        <v>45</v>
      </c>
      <c r="B46" s="33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ht="15">
      <c r="A47">
        <v>46</v>
      </c>
      <c r="B47" s="33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ht="15">
      <c r="A48">
        <v>47</v>
      </c>
      <c r="B48" s="33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ht="15">
      <c r="A49">
        <v>48</v>
      </c>
      <c r="B49" s="33" t="s">
        <v>269</v>
      </c>
      <c r="C49" t="s">
        <v>270</v>
      </c>
      <c r="G49" t="s">
        <v>32</v>
      </c>
      <c r="M49" t="s">
        <v>63</v>
      </c>
    </row>
    <row r="50" spans="1:11" ht="15">
      <c r="A50">
        <v>49</v>
      </c>
      <c r="B50" s="33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2" ht="15">
      <c r="A51">
        <v>50</v>
      </c>
      <c r="B51" s="33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7" ht="15">
      <c r="A52">
        <v>51</v>
      </c>
      <c r="B52" s="33" t="s">
        <v>281</v>
      </c>
      <c r="C52" t="s">
        <v>282</v>
      </c>
      <c r="G52" t="s">
        <v>32</v>
      </c>
    </row>
    <row r="53" spans="1:12" ht="15">
      <c r="A53">
        <v>52</v>
      </c>
      <c r="B53" s="33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ht="15">
      <c r="A54">
        <v>53</v>
      </c>
      <c r="B54" s="33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2" ht="15">
      <c r="A55">
        <v>54</v>
      </c>
      <c r="B55" s="33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2" ht="15">
      <c r="A56">
        <v>55</v>
      </c>
      <c r="B56" s="33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ht="15">
      <c r="A57">
        <v>56</v>
      </c>
      <c r="B57" s="33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2" ht="15">
      <c r="A58">
        <v>57</v>
      </c>
      <c r="B58" s="33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7" ht="15">
      <c r="A59">
        <v>58</v>
      </c>
      <c r="B59" s="33" t="s">
        <v>317</v>
      </c>
      <c r="C59" t="s">
        <v>318</v>
      </c>
      <c r="G59" t="s">
        <v>32</v>
      </c>
    </row>
    <row r="60" spans="1:12" ht="15">
      <c r="A60">
        <v>59</v>
      </c>
      <c r="B60" s="33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1" ht="15">
      <c r="A61">
        <v>60</v>
      </c>
      <c r="B61" s="33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2" ht="15">
      <c r="A62">
        <v>61</v>
      </c>
      <c r="B62" s="33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2" ht="15">
      <c r="A63">
        <v>62</v>
      </c>
      <c r="B63" s="33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ht="15">
      <c r="A64">
        <v>63</v>
      </c>
      <c r="B64" s="33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ht="15">
      <c r="A65">
        <v>64</v>
      </c>
      <c r="B65" s="33" t="s">
        <v>345</v>
      </c>
      <c r="C65" t="s">
        <v>346</v>
      </c>
      <c r="G65" t="s">
        <v>32</v>
      </c>
      <c r="M65" t="s">
        <v>30</v>
      </c>
    </row>
    <row r="66" spans="1:13" ht="15">
      <c r="A66">
        <v>65</v>
      </c>
      <c r="B66" s="33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ht="15">
      <c r="A67">
        <v>66</v>
      </c>
      <c r="B67" s="33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ht="15">
      <c r="A68">
        <v>67</v>
      </c>
      <c r="B68" s="33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2" ht="15">
      <c r="A69">
        <v>68</v>
      </c>
      <c r="B69" s="33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ht="15">
      <c r="A70">
        <v>69</v>
      </c>
      <c r="B70" s="33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ht="15">
      <c r="A71">
        <v>70</v>
      </c>
      <c r="B71" s="33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ht="15">
      <c r="A72">
        <v>71</v>
      </c>
      <c r="B72" s="33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2" ht="15">
      <c r="A73">
        <v>72</v>
      </c>
      <c r="B73" s="33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ht="15">
      <c r="A74">
        <v>73</v>
      </c>
      <c r="B74" s="33" t="s">
        <v>387</v>
      </c>
      <c r="C74" t="s">
        <v>388</v>
      </c>
      <c r="G74" t="s">
        <v>32</v>
      </c>
      <c r="M74" t="s">
        <v>30</v>
      </c>
    </row>
    <row r="75" spans="1:13" ht="15">
      <c r="A75">
        <v>74</v>
      </c>
      <c r="B75" s="33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ht="15">
      <c r="A76">
        <v>75</v>
      </c>
      <c r="B76" s="33" t="s">
        <v>395</v>
      </c>
      <c r="C76" t="s">
        <v>396</v>
      </c>
      <c r="G76" t="s">
        <v>32</v>
      </c>
      <c r="M76" t="s">
        <v>30</v>
      </c>
    </row>
    <row r="77" spans="1:9" ht="15">
      <c r="A77">
        <v>76</v>
      </c>
      <c r="B77" s="33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9" ht="15">
      <c r="A78">
        <v>77</v>
      </c>
      <c r="B78" s="33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2" ht="15">
      <c r="A79">
        <v>78</v>
      </c>
      <c r="B79" s="33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2" ht="15">
      <c r="A80">
        <v>79</v>
      </c>
      <c r="B80" s="33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1" ht="15">
      <c r="A81">
        <v>80</v>
      </c>
      <c r="B81" s="33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ht="15">
      <c r="A82">
        <v>81</v>
      </c>
      <c r="B82" s="33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2" ht="15">
      <c r="A83">
        <v>82</v>
      </c>
      <c r="B83" s="33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2" ht="15">
      <c r="A84">
        <v>83</v>
      </c>
      <c r="B84" s="33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2" ht="15">
      <c r="A85">
        <v>84</v>
      </c>
      <c r="B85" s="33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7" ht="15">
      <c r="A86">
        <v>85</v>
      </c>
      <c r="B86" s="33" t="s">
        <v>437</v>
      </c>
      <c r="C86" t="s">
        <v>438</v>
      </c>
      <c r="G86" t="s">
        <v>32</v>
      </c>
    </row>
    <row r="87" spans="1:7" ht="15">
      <c r="A87">
        <v>86</v>
      </c>
      <c r="B87" s="33" t="s">
        <v>439</v>
      </c>
      <c r="C87" t="s">
        <v>440</v>
      </c>
      <c r="G87" t="s">
        <v>32</v>
      </c>
    </row>
    <row r="88" spans="1:13" ht="15">
      <c r="A88">
        <v>87</v>
      </c>
      <c r="B88" s="33" t="s">
        <v>441</v>
      </c>
      <c r="C88" t="s">
        <v>442</v>
      </c>
      <c r="G88" t="s">
        <v>32</v>
      </c>
      <c r="M88" t="s">
        <v>30</v>
      </c>
    </row>
    <row r="89" spans="1:13" ht="15">
      <c r="A89">
        <v>88</v>
      </c>
      <c r="B89" s="33" t="s">
        <v>443</v>
      </c>
      <c r="C89" t="s">
        <v>444</v>
      </c>
      <c r="G89" t="s">
        <v>32</v>
      </c>
      <c r="M89" t="s">
        <v>30</v>
      </c>
    </row>
    <row r="90" spans="1:13" ht="15">
      <c r="A90">
        <v>89</v>
      </c>
      <c r="B90" s="33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ht="15">
      <c r="A91">
        <v>90</v>
      </c>
      <c r="B91" s="33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60" t="s">
        <v>578</v>
      </c>
      <c r="M91" t="s">
        <v>575</v>
      </c>
    </row>
    <row r="92" spans="1:13" ht="15">
      <c r="A92">
        <v>91</v>
      </c>
      <c r="B92" s="33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2" ht="15">
      <c r="A93">
        <v>92</v>
      </c>
      <c r="B93" s="33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2" ht="15">
      <c r="A94">
        <v>93</v>
      </c>
      <c r="B94" s="33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2" ht="15">
      <c r="A95">
        <v>94</v>
      </c>
      <c r="B95" s="33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2" ht="15">
      <c r="A96">
        <v>95</v>
      </c>
      <c r="B96" s="33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1" ht="15">
      <c r="A97">
        <v>96</v>
      </c>
      <c r="B97" s="33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ht="15">
      <c r="A98">
        <v>97</v>
      </c>
      <c r="B98" s="33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ht="15">
      <c r="A99">
        <v>98</v>
      </c>
      <c r="B99" s="33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ht="15">
      <c r="A100">
        <v>99</v>
      </c>
      <c r="B100" s="33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ht="15">
      <c r="A101">
        <v>100</v>
      </c>
      <c r="B101" s="33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2" ht="15">
      <c r="A102">
        <v>101</v>
      </c>
      <c r="B102" s="33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ht="15">
      <c r="A103">
        <v>102</v>
      </c>
      <c r="B103" s="33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7" ht="15">
      <c r="A104">
        <v>103</v>
      </c>
      <c r="B104" s="33" t="s">
        <v>517</v>
      </c>
      <c r="C104" t="s">
        <v>518</v>
      </c>
      <c r="G104" t="s">
        <v>32</v>
      </c>
    </row>
    <row r="105" spans="1:13" ht="15">
      <c r="A105">
        <v>104</v>
      </c>
      <c r="B105" s="33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ht="15">
      <c r="A106">
        <v>105</v>
      </c>
      <c r="B106" s="33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60"/>
      <c r="M106" t="s">
        <v>575</v>
      </c>
    </row>
    <row r="107" spans="1:13" ht="15">
      <c r="A107">
        <v>106</v>
      </c>
      <c r="B107" s="33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ht="15">
      <c r="A108">
        <v>107</v>
      </c>
      <c r="B108" s="33">
        <v>0</v>
      </c>
      <c r="C108" t="s">
        <v>580</v>
      </c>
      <c r="G108" t="s">
        <v>32</v>
      </c>
      <c r="M108" t="s">
        <v>575</v>
      </c>
    </row>
    <row r="109" spans="1:13" ht="15">
      <c r="A109">
        <v>108</v>
      </c>
      <c r="B109" s="33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60" t="s">
        <v>590</v>
      </c>
      <c r="M109" t="s">
        <v>575</v>
      </c>
    </row>
    <row r="110" spans="1:13" ht="15">
      <c r="A110">
        <v>109</v>
      </c>
      <c r="B110" s="33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ht="15">
      <c r="A111">
        <v>110</v>
      </c>
      <c r="B111" s="33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ht="15">
      <c r="A112">
        <v>111</v>
      </c>
      <c r="B112" s="33" t="s">
        <v>600</v>
      </c>
      <c r="C112" t="s">
        <v>599</v>
      </c>
      <c r="G112" t="s">
        <v>32</v>
      </c>
      <c r="M112" t="s">
        <v>575</v>
      </c>
    </row>
    <row r="113" spans="1:13" ht="15">
      <c r="A113">
        <v>112</v>
      </c>
      <c r="B113" s="33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ht="15">
      <c r="A114">
        <v>113</v>
      </c>
      <c r="B114" s="33" t="s">
        <v>607</v>
      </c>
      <c r="C114" t="s">
        <v>604</v>
      </c>
      <c r="E114" t="s">
        <v>605</v>
      </c>
      <c r="F114" t="s">
        <v>31</v>
      </c>
      <c r="G114" t="s">
        <v>32</v>
      </c>
      <c r="I114" t="s">
        <v>606</v>
      </c>
      <c r="M114" t="s">
        <v>575</v>
      </c>
    </row>
    <row r="115" spans="1:13" ht="15">
      <c r="A115">
        <v>114</v>
      </c>
      <c r="B115" s="33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ht="15">
      <c r="A116">
        <v>115</v>
      </c>
      <c r="B116" s="33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ht="15">
      <c r="A117">
        <v>116</v>
      </c>
      <c r="B117" s="33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ht="15">
      <c r="A118">
        <v>117</v>
      </c>
      <c r="B118" s="33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ht="15">
      <c r="A119">
        <v>118</v>
      </c>
      <c r="B119" s="33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ht="15">
      <c r="A120">
        <v>119</v>
      </c>
      <c r="B120" s="33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ht="15">
      <c r="A121">
        <v>120</v>
      </c>
      <c r="B121" s="33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ht="15">
      <c r="A122">
        <v>121</v>
      </c>
      <c r="B122" s="33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ht="15">
      <c r="A123">
        <v>122</v>
      </c>
      <c r="B123" s="33" t="s">
        <v>641</v>
      </c>
      <c r="C123" t="s">
        <v>640</v>
      </c>
      <c r="F123" t="s">
        <v>31</v>
      </c>
      <c r="G123" t="s">
        <v>32</v>
      </c>
      <c r="H123" t="s">
        <v>564</v>
      </c>
      <c r="I123" t="s">
        <v>642</v>
      </c>
      <c r="M123" t="s">
        <v>575</v>
      </c>
    </row>
    <row r="124" spans="1:13" ht="15">
      <c r="A124">
        <v>123</v>
      </c>
      <c r="B124" s="33" t="s">
        <v>643</v>
      </c>
      <c r="C124" t="s">
        <v>644</v>
      </c>
      <c r="I124" t="s">
        <v>645</v>
      </c>
      <c r="M124" t="s">
        <v>575</v>
      </c>
    </row>
    <row r="125" spans="1:13" ht="15">
      <c r="A125">
        <v>124</v>
      </c>
      <c r="B125" s="33" t="s">
        <v>646</v>
      </c>
      <c r="C125" t="s">
        <v>647</v>
      </c>
      <c r="G125" t="s">
        <v>649</v>
      </c>
      <c r="I125" t="s">
        <v>648</v>
      </c>
      <c r="M125" t="s">
        <v>575</v>
      </c>
    </row>
    <row r="126" spans="1:13" ht="15">
      <c r="A126">
        <v>125</v>
      </c>
      <c r="B126" s="33" t="s">
        <v>651</v>
      </c>
      <c r="C126" t="s">
        <v>650</v>
      </c>
      <c r="M126" t="s">
        <v>575</v>
      </c>
    </row>
    <row r="127" spans="1:13" ht="15">
      <c r="A127">
        <v>126</v>
      </c>
      <c r="B127" s="33" t="s">
        <v>652</v>
      </c>
      <c r="C127" t="s">
        <v>653</v>
      </c>
      <c r="E127" t="s">
        <v>654</v>
      </c>
      <c r="F127" t="s">
        <v>64</v>
      </c>
      <c r="G127" t="s">
        <v>32</v>
      </c>
      <c r="H127" t="s">
        <v>564</v>
      </c>
      <c r="M127" t="s">
        <v>575</v>
      </c>
    </row>
    <row r="128" spans="1:13" ht="15">
      <c r="A128">
        <v>126</v>
      </c>
      <c r="B128" s="33" t="s">
        <v>655</v>
      </c>
      <c r="C128" t="s">
        <v>656</v>
      </c>
      <c r="F128" t="s">
        <v>612</v>
      </c>
      <c r="G128" t="s">
        <v>32</v>
      </c>
      <c r="H128" t="s">
        <v>564</v>
      </c>
      <c r="I128" t="s">
        <v>656</v>
      </c>
      <c r="M128" t="s">
        <v>575</v>
      </c>
    </row>
    <row r="129" spans="1:13" ht="15">
      <c r="A129">
        <v>127</v>
      </c>
      <c r="B129" s="33" t="s">
        <v>658</v>
      </c>
      <c r="C129" t="s">
        <v>657</v>
      </c>
      <c r="D129" s="75" t="s">
        <v>660</v>
      </c>
      <c r="E129" t="s">
        <v>661</v>
      </c>
      <c r="F129" t="s">
        <v>28</v>
      </c>
      <c r="G129" t="s">
        <v>32</v>
      </c>
      <c r="H129" t="s">
        <v>564</v>
      </c>
      <c r="I129" t="s">
        <v>662</v>
      </c>
      <c r="M129" t="s">
        <v>575</v>
      </c>
    </row>
    <row r="130" spans="1:13" ht="15">
      <c r="A130">
        <v>128</v>
      </c>
      <c r="B130" s="33" t="s">
        <v>663</v>
      </c>
      <c r="C130" t="s">
        <v>664</v>
      </c>
      <c r="E130" t="s">
        <v>659</v>
      </c>
      <c r="G130" t="s">
        <v>32</v>
      </c>
      <c r="M130" t="s">
        <v>575</v>
      </c>
    </row>
    <row r="131" spans="1:13" ht="15">
      <c r="A131">
        <v>129</v>
      </c>
      <c r="B131" s="33" t="s">
        <v>666</v>
      </c>
      <c r="C131" t="s">
        <v>665</v>
      </c>
      <c r="D131" t="s">
        <v>667</v>
      </c>
      <c r="G131" t="s">
        <v>668</v>
      </c>
      <c r="I131" t="s">
        <v>669</v>
      </c>
      <c r="M131" t="s">
        <v>575</v>
      </c>
    </row>
    <row r="132" spans="1:9" ht="15">
      <c r="A132">
        <v>130</v>
      </c>
      <c r="B132" s="33" t="s">
        <v>672</v>
      </c>
      <c r="C132" t="s">
        <v>670</v>
      </c>
      <c r="I132" t="s">
        <v>671</v>
      </c>
    </row>
    <row r="133" spans="1:11" ht="15">
      <c r="A133">
        <v>131</v>
      </c>
      <c r="B133" s="33" t="s">
        <v>675</v>
      </c>
      <c r="C133" t="s">
        <v>674</v>
      </c>
      <c r="D133" t="s">
        <v>678</v>
      </c>
      <c r="E133" t="s">
        <v>676</v>
      </c>
      <c r="F133" t="s">
        <v>165</v>
      </c>
      <c r="G133" t="s">
        <v>28</v>
      </c>
      <c r="I133" t="s">
        <v>673</v>
      </c>
      <c r="K133" t="s">
        <v>677</v>
      </c>
    </row>
    <row r="134" spans="1:9" ht="15">
      <c r="A134">
        <v>132</v>
      </c>
      <c r="B134" s="33" t="s">
        <v>675</v>
      </c>
      <c r="C134" t="s">
        <v>680</v>
      </c>
      <c r="E134" t="s">
        <v>681</v>
      </c>
      <c r="F134" t="s">
        <v>64</v>
      </c>
      <c r="G134" t="s">
        <v>28</v>
      </c>
      <c r="I134" t="s">
        <v>673</v>
      </c>
    </row>
    <row r="135" ht="15">
      <c r="A135">
        <v>133</v>
      </c>
    </row>
    <row r="136" ht="15">
      <c r="A136">
        <v>134</v>
      </c>
    </row>
    <row r="137" ht="15">
      <c r="A137">
        <v>135</v>
      </c>
    </row>
    <row r="138" ht="15">
      <c r="A138">
        <v>136</v>
      </c>
    </row>
    <row r="139" ht="15">
      <c r="A139">
        <v>137</v>
      </c>
    </row>
    <row r="140" ht="15">
      <c r="A140">
        <v>138</v>
      </c>
    </row>
    <row r="141" ht="15">
      <c r="A141">
        <v>139</v>
      </c>
    </row>
    <row r="142" ht="15">
      <c r="A142">
        <v>140</v>
      </c>
    </row>
    <row r="143" ht="15">
      <c r="A143">
        <v>141</v>
      </c>
    </row>
    <row r="144" ht="15">
      <c r="A144">
        <v>142</v>
      </c>
    </row>
    <row r="145" ht="15">
      <c r="A145">
        <v>143</v>
      </c>
    </row>
    <row r="146" ht="15">
      <c r="A146">
        <v>144</v>
      </c>
    </row>
    <row r="147" ht="15">
      <c r="A147">
        <v>145</v>
      </c>
    </row>
    <row r="148" ht="15">
      <c r="A148">
        <v>146</v>
      </c>
    </row>
    <row r="149" ht="15">
      <c r="A149">
        <v>147</v>
      </c>
    </row>
    <row r="150" ht="15">
      <c r="A150">
        <v>148</v>
      </c>
    </row>
    <row r="151" ht="15">
      <c r="A151">
        <v>149</v>
      </c>
    </row>
    <row r="152" ht="15">
      <c r="A152">
        <v>150</v>
      </c>
    </row>
    <row r="153" ht="15">
      <c r="A153">
        <v>151</v>
      </c>
    </row>
    <row r="154" ht="15">
      <c r="A154">
        <v>152</v>
      </c>
    </row>
    <row r="155" ht="15">
      <c r="A155">
        <v>153</v>
      </c>
    </row>
    <row r="156" ht="15">
      <c r="A156">
        <v>154</v>
      </c>
    </row>
    <row r="157" ht="15">
      <c r="A157">
        <v>155</v>
      </c>
    </row>
    <row r="158" ht="15">
      <c r="A158">
        <v>156</v>
      </c>
    </row>
    <row r="159" ht="15">
      <c r="A159">
        <v>157</v>
      </c>
    </row>
    <row r="160" ht="15">
      <c r="A160">
        <v>158</v>
      </c>
    </row>
    <row r="161" ht="15">
      <c r="A161">
        <v>159</v>
      </c>
    </row>
    <row r="162" ht="15">
      <c r="A162">
        <v>160</v>
      </c>
    </row>
    <row r="163" ht="15">
      <c r="A163">
        <v>161</v>
      </c>
    </row>
    <row r="164" ht="15">
      <c r="A164">
        <v>162</v>
      </c>
    </row>
    <row r="165" ht="15">
      <c r="A165">
        <v>163</v>
      </c>
    </row>
    <row r="166" ht="15">
      <c r="A166">
        <v>164</v>
      </c>
    </row>
    <row r="167" ht="15">
      <c r="A167">
        <v>165</v>
      </c>
    </row>
    <row r="168" ht="15">
      <c r="A168">
        <v>166</v>
      </c>
    </row>
    <row r="169" ht="15">
      <c r="A169">
        <v>167</v>
      </c>
    </row>
    <row r="170" ht="15">
      <c r="A170">
        <v>168</v>
      </c>
    </row>
    <row r="171" ht="15">
      <c r="A171">
        <v>169</v>
      </c>
    </row>
    <row r="172" ht="15">
      <c r="A172">
        <v>170</v>
      </c>
    </row>
    <row r="173" ht="15">
      <c r="A173">
        <v>171</v>
      </c>
    </row>
    <row r="174" ht="15">
      <c r="A174">
        <v>172</v>
      </c>
    </row>
    <row r="175" ht="15">
      <c r="A175">
        <v>173</v>
      </c>
    </row>
    <row r="176" ht="15">
      <c r="A176">
        <v>174</v>
      </c>
    </row>
    <row r="177" ht="15">
      <c r="A177">
        <v>175</v>
      </c>
    </row>
    <row r="178" ht="15">
      <c r="A178">
        <v>176</v>
      </c>
    </row>
    <row r="179" ht="15">
      <c r="A179">
        <v>177</v>
      </c>
    </row>
    <row r="180" ht="15">
      <c r="A180">
        <v>178</v>
      </c>
    </row>
    <row r="181" ht="15">
      <c r="A181">
        <v>179</v>
      </c>
    </row>
    <row r="182" ht="15">
      <c r="A182">
        <v>180</v>
      </c>
    </row>
    <row r="183" ht="15">
      <c r="A183">
        <v>181</v>
      </c>
    </row>
    <row r="184" ht="15">
      <c r="A184">
        <v>182</v>
      </c>
    </row>
    <row r="185" ht="15">
      <c r="A185">
        <v>183</v>
      </c>
    </row>
    <row r="186" ht="15">
      <c r="A186">
        <v>184</v>
      </c>
    </row>
    <row r="187" ht="15">
      <c r="A187">
        <v>185</v>
      </c>
    </row>
    <row r="188" ht="15">
      <c r="A188">
        <v>186</v>
      </c>
    </row>
    <row r="189" ht="15">
      <c r="A189">
        <v>187</v>
      </c>
    </row>
    <row r="190" ht="15">
      <c r="A190">
        <v>188</v>
      </c>
    </row>
    <row r="191" ht="15">
      <c r="A191">
        <v>189</v>
      </c>
    </row>
    <row r="192" ht="15">
      <c r="A192">
        <v>190</v>
      </c>
    </row>
    <row r="193" ht="15">
      <c r="A193">
        <v>191</v>
      </c>
    </row>
    <row r="194" ht="15">
      <c r="A194">
        <v>192</v>
      </c>
    </row>
    <row r="195" ht="15">
      <c r="A195">
        <v>193</v>
      </c>
    </row>
    <row r="196" ht="15">
      <c r="A196">
        <v>194</v>
      </c>
    </row>
    <row r="197" ht="15">
      <c r="A197">
        <v>195</v>
      </c>
    </row>
    <row r="198" ht="15">
      <c r="A198">
        <v>196</v>
      </c>
    </row>
    <row r="199" ht="15">
      <c r="A199">
        <v>197</v>
      </c>
    </row>
    <row r="200" ht="15">
      <c r="A200">
        <v>198</v>
      </c>
    </row>
    <row r="201" ht="15">
      <c r="A201">
        <v>199</v>
      </c>
    </row>
    <row r="202" ht="15">
      <c r="A202">
        <v>200</v>
      </c>
    </row>
    <row r="203" ht="15">
      <c r="A203">
        <v>201</v>
      </c>
    </row>
    <row r="204" ht="15">
      <c r="A204">
        <v>202</v>
      </c>
    </row>
    <row r="205" ht="15">
      <c r="A205">
        <v>203</v>
      </c>
    </row>
    <row r="206" ht="15">
      <c r="A206">
        <v>204</v>
      </c>
    </row>
    <row r="207" ht="15">
      <c r="A207">
        <v>205</v>
      </c>
    </row>
    <row r="208" ht="15">
      <c r="A208">
        <v>206</v>
      </c>
    </row>
    <row r="209" ht="15">
      <c r="A209">
        <v>207</v>
      </c>
    </row>
    <row r="210" ht="15">
      <c r="A210">
        <v>208</v>
      </c>
    </row>
    <row r="211" ht="15">
      <c r="A211">
        <v>209</v>
      </c>
    </row>
    <row r="212" ht="15">
      <c r="A212">
        <v>210</v>
      </c>
    </row>
    <row r="213" ht="15">
      <c r="A213">
        <v>211</v>
      </c>
    </row>
    <row r="214" ht="15">
      <c r="A214">
        <v>212</v>
      </c>
    </row>
    <row r="215" ht="15">
      <c r="A215">
        <v>213</v>
      </c>
    </row>
    <row r="216" ht="15">
      <c r="A216">
        <v>214</v>
      </c>
    </row>
    <row r="217" ht="15">
      <c r="A217">
        <v>215</v>
      </c>
    </row>
    <row r="218" ht="15">
      <c r="A218">
        <v>216</v>
      </c>
    </row>
    <row r="219" ht="15">
      <c r="A219">
        <v>217</v>
      </c>
    </row>
    <row r="220" ht="15">
      <c r="A220">
        <v>218</v>
      </c>
    </row>
    <row r="221" ht="15">
      <c r="A221">
        <v>219</v>
      </c>
    </row>
    <row r="222" ht="15">
      <c r="A222">
        <v>220</v>
      </c>
    </row>
    <row r="223" ht="15">
      <c r="A223">
        <v>221</v>
      </c>
    </row>
    <row r="224" ht="15">
      <c r="A224">
        <v>222</v>
      </c>
    </row>
    <row r="225" ht="15">
      <c r="A225">
        <v>223</v>
      </c>
    </row>
    <row r="226" ht="15">
      <c r="A226">
        <v>224</v>
      </c>
    </row>
    <row r="227" ht="15">
      <c r="A227">
        <v>225</v>
      </c>
    </row>
    <row r="228" ht="15">
      <c r="A228">
        <v>226</v>
      </c>
    </row>
    <row r="229" ht="15">
      <c r="A229">
        <v>227</v>
      </c>
    </row>
    <row r="230" ht="15">
      <c r="A230">
        <v>228</v>
      </c>
    </row>
    <row r="231" ht="15">
      <c r="A231">
        <v>229</v>
      </c>
    </row>
    <row r="232" ht="15">
      <c r="A232">
        <v>230</v>
      </c>
    </row>
    <row r="233" ht="15">
      <c r="A233">
        <v>231</v>
      </c>
    </row>
    <row r="234" ht="15">
      <c r="A234">
        <v>232</v>
      </c>
    </row>
    <row r="235" ht="15">
      <c r="A235">
        <v>233</v>
      </c>
    </row>
    <row r="236" ht="15">
      <c r="A236">
        <v>234</v>
      </c>
    </row>
    <row r="237" ht="15">
      <c r="A237">
        <v>235</v>
      </c>
    </row>
    <row r="238" ht="15">
      <c r="A238">
        <v>236</v>
      </c>
    </row>
    <row r="239" ht="15">
      <c r="A239">
        <v>237</v>
      </c>
    </row>
    <row r="240" ht="15">
      <c r="A240">
        <v>238</v>
      </c>
    </row>
    <row r="241" ht="15">
      <c r="A241">
        <v>239</v>
      </c>
    </row>
    <row r="242" ht="15">
      <c r="A242">
        <v>240</v>
      </c>
    </row>
    <row r="243" ht="15">
      <c r="A243">
        <v>241</v>
      </c>
    </row>
    <row r="244" ht="15">
      <c r="A244">
        <v>242</v>
      </c>
    </row>
    <row r="245" ht="15">
      <c r="A245">
        <v>243</v>
      </c>
    </row>
    <row r="246" ht="15">
      <c r="A246">
        <v>244</v>
      </c>
    </row>
    <row r="247" ht="15">
      <c r="A247">
        <v>245</v>
      </c>
    </row>
    <row r="248" ht="15">
      <c r="A248">
        <v>246</v>
      </c>
    </row>
    <row r="249" ht="15">
      <c r="A249">
        <v>247</v>
      </c>
    </row>
    <row r="250" ht="15">
      <c r="A250">
        <v>248</v>
      </c>
    </row>
    <row r="251" ht="15">
      <c r="A251">
        <v>249</v>
      </c>
    </row>
    <row r="252" ht="15">
      <c r="A252">
        <v>250</v>
      </c>
    </row>
    <row r="253" ht="15">
      <c r="A253">
        <v>251</v>
      </c>
    </row>
    <row r="254" ht="15">
      <c r="A254">
        <v>252</v>
      </c>
    </row>
    <row r="255" ht="15">
      <c r="A255">
        <v>253</v>
      </c>
    </row>
    <row r="256" ht="15">
      <c r="A256">
        <v>254</v>
      </c>
    </row>
    <row r="257" ht="15">
      <c r="A257">
        <v>255</v>
      </c>
    </row>
    <row r="258" ht="15">
      <c r="A258">
        <v>256</v>
      </c>
    </row>
    <row r="259" ht="15">
      <c r="A259">
        <v>257</v>
      </c>
    </row>
    <row r="260" ht="15">
      <c r="A260">
        <v>258</v>
      </c>
    </row>
    <row r="261" ht="15">
      <c r="A261">
        <v>259</v>
      </c>
    </row>
    <row r="262" ht="15">
      <c r="A262">
        <v>260</v>
      </c>
    </row>
    <row r="263" ht="15">
      <c r="A263">
        <v>261</v>
      </c>
    </row>
    <row r="264" ht="15">
      <c r="A264">
        <v>262</v>
      </c>
    </row>
    <row r="265" ht="15">
      <c r="A265">
        <v>263</v>
      </c>
    </row>
    <row r="266" ht="15">
      <c r="A266">
        <v>264</v>
      </c>
    </row>
    <row r="267" ht="15">
      <c r="A267">
        <v>265</v>
      </c>
    </row>
    <row r="268" ht="15">
      <c r="A268">
        <v>266</v>
      </c>
    </row>
    <row r="269" ht="15">
      <c r="A269">
        <v>267</v>
      </c>
    </row>
    <row r="270" ht="15">
      <c r="A270">
        <v>268</v>
      </c>
    </row>
    <row r="271" ht="15">
      <c r="A271">
        <v>269</v>
      </c>
    </row>
    <row r="272" ht="15">
      <c r="A272">
        <v>270</v>
      </c>
    </row>
    <row r="273" ht="15">
      <c r="A273">
        <v>271</v>
      </c>
    </row>
    <row r="274" ht="15">
      <c r="A274">
        <v>272</v>
      </c>
    </row>
    <row r="275" ht="15">
      <c r="A275">
        <v>273</v>
      </c>
    </row>
    <row r="276" ht="15">
      <c r="A276">
        <v>274</v>
      </c>
    </row>
    <row r="277" ht="15">
      <c r="A277">
        <v>275</v>
      </c>
    </row>
    <row r="278" ht="15">
      <c r="A278">
        <v>276</v>
      </c>
    </row>
    <row r="279" ht="15">
      <c r="A279">
        <v>277</v>
      </c>
    </row>
    <row r="280" ht="15">
      <c r="A280">
        <v>278</v>
      </c>
    </row>
    <row r="281" ht="15">
      <c r="A281">
        <v>279</v>
      </c>
    </row>
    <row r="282" ht="15">
      <c r="A282">
        <v>280</v>
      </c>
    </row>
    <row r="283" ht="15">
      <c r="A283">
        <v>281</v>
      </c>
    </row>
    <row r="284" ht="15">
      <c r="A284">
        <v>282</v>
      </c>
    </row>
    <row r="285" ht="15">
      <c r="A285">
        <v>283</v>
      </c>
    </row>
    <row r="286" ht="15">
      <c r="A286">
        <v>284</v>
      </c>
    </row>
    <row r="287" ht="15">
      <c r="A287">
        <v>285</v>
      </c>
    </row>
  </sheetData>
  <sheetProtection/>
  <hyperlinks>
    <hyperlink ref="L91" r:id="rId1" display="MANTENCION@SPES.CL"/>
    <hyperlink ref="L109" r:id="rId2" display="compras@blasmar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2014-08-29T19:24:17Z</cp:lastPrinted>
  <dcterms:created xsi:type="dcterms:W3CDTF">2013-07-12T05:01:37Z</dcterms:created>
  <dcterms:modified xsi:type="dcterms:W3CDTF">2014-08-29T19:26:36Z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