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<sst xmlns="http://schemas.openxmlformats.org/spreadsheetml/2006/main" count="839" uniqueCount="600">
  <si>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</si>
  <si>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</si>
  <si>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</si>
  <si>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</si>
  <si>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</si>
  <si>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</si>
  <si>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</si>
  <si>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</si>
  <si>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</si>
  <si>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</si>
  <si>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</si>
  <si>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</si>
  <si>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</si>
  <si>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</si>
  <si>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</si>
  <si>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</si>
  <si>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</si>
  <si>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</si>
  <si>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</si>
  <si>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</si>
  <si>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</si>
  <si>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</si>
  <si>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</si>
  <si>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</si>
  <si>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</si>
  <si>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</si>
  <si>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</si>
  <si>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</si>
  <si>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</si>
  <si>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</si>
  <si>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</si>
  <si>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</si>
  <si>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</si>
  <si>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</si>
  <si>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</si>
  <si>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</si>
  <si>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</si>
  <si>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</si>
  <si>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</si>
  <si>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</si>
  <si>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</si>
  <si>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</si>
  <si>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</si>
  <si>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</si>
  <si>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</si>
  <si>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</si>
  <si>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</si>
  <si>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</si>
  <si>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</si>
  <si>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</si>
  <si>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</si>
  <si>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</si>
  <si>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</si>
  <si>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</si>
  <si>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</si>
  <si>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</si>
  <si>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</si>
  <si>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</si>
  <si>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</si>
  <si>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</si>
  <si>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</si>
  <si>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</si>
  <si>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</si>
  <si>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</si>
  <si>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</si>
  <si>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</si>
  <si>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</si>
  <si>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</si>
  <si>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</si>
  <si>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</si>
  <si>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</si>
  <si>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</si>
  <si>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</si>
  <si>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</si>
  <si>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</si>
  <si>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</si>
  <si>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</si>
  <si>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</si>
  <si>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</si>
  <si>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</si>
  <si>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</si>
  <si>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</si>
  <si>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</si>
  <si>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</si>
  <si>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</si>
  <si>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</si>
  <si>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</si>
  <si>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</si>
  <si>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</si>
  <si>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</si>
  <si>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</si>
  <si>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</si>
  <si>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</si>
  <si>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</si>
  <si>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</si>
  <si>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</si>
  <si>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</si>
  <si>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</si>
  <si>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</si>
  <si>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</si>
  <si>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</si>
  <si>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</si>
  <si>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</si>
  <si>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</si>
  <si>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</si>
  <si>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</si>
  <si>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</si>
  <si>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</si>
  <si>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</si>
  <si>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</si>
  <si>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</si>
  <si>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</si>
  <si>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</si>
  <si>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</si>
  <si>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</si>
  <si>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</si>
  <si>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</si>
  <si>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</si>
  <si>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</si>
  <si>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</si>
  <si>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</si>
  <si>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</si>
  <si>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</si>
  <si>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</si>
  <si>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</si>
  <si>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</si>
  <si>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</si>
  <si>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</si>
  <si>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</si>
  <si>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</si>
  <si>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</si>
  <si>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</si>
  <si>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</si>
  <si>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</si>
  <si>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</si>
  <si>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</si>
  <si>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</si>
  <si>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</si>
  <si>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</si>
  <si>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</si>
  <si>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</si>
  <si>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</si>
  <si>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</si>
  <si>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</si>
  <si>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</si>
  <si>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</si>
  <si>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</si>
  <si>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</si>
  <si>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</si>
  <si>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</si>
  <si>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</si>
  <si>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</si>
  <si>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</si>
  <si>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</si>
  <si>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</si>
  <si>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</si>
  <si>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</si>
  <si>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</si>
  <si>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</si>
  <si>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</si>
  <si>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</si>
  <si>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</si>
  <si>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</si>
  <si>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</si>
  <si>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</si>
  <si>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</si>
  <si>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</si>
  <si>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</si>
  <si>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</si>
  <si>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</si>
  <si>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</si>
  <si>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</si>
  <si>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</si>
  <si>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</si>
  <si>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</si>
  <si>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</si>
  <si>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</si>
  <si>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</si>
  <si>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</si>
  <si>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</si>
  <si>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</si>
  <si>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</si>
  <si>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</si>
  <si>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</si>
  <si>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</si>
  <si>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</si>
  <si>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</si>
  <si>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</si>
  <si>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</si>
  <si>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</si>
  <si>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</si>
  <si>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</si>
  <si>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</si>
  <si>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</si>
  <si>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</si>
  <si>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</si>
  <si>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</si>
  <si>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</si>
  <si>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</si>
  <si>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</si>
  <si>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</si>
  <si>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</si>
  <si>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</si>
  <si>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</si>
  <si>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</si>
  <si>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</si>
  <si>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</si>
  <si>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</si>
  <si>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</si>
  <si>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</si>
  <si>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</si>
  <si>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</si>
  <si>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</si>
  <si>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</si>
  <si>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</si>
  <si>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</si>
  <si>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</si>
  <si>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</si>
  <si>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</si>
  <si>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</si>
  <si>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</si>
  <si>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</si>
  <si>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</si>
  <si>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</si>
  <si>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</si>
  <si>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</si>
  <si>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</si>
  <si>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</si>
  <si>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</si>
  <si>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</si>
  <si>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</si>
  <si>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</si>
  <si>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</si>
  <si>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</si>
  <si>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</si>
  <si>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</si>
  <si>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</si>
  <si>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</si>
  <si>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</si>
  <si>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</si>
  <si>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</si>
  <si>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</si>
  <si>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</si>
  <si>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</si>
  <si>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</si>
  <si>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</si>
  <si>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</si>
  <si>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</si>
  <si>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</si>
  <si>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</si>
  <si>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</si>
  <si>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</si>
  <si>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</si>
  <si>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</si>
  <si>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</si>
  <si>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</si>
  <si>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</si>
  <si>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</si>
  <si>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</si>
  <si>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</si>
  <si>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</si>
  <si>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</si>
  <si>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</si>
  <si>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</si>
  <si>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</si>
  <si>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</si>
  <si>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</si>
  <si>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</si>
  <si>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</si>
  <si>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</si>
  <si>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</si>
  <si>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</si>
  <si>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</si>
  <si>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</si>
  <si>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</si>
  <si>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</si>
  <si>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</si>
  <si>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</si>
  <si>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</si>
  <si>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</si>
  <si>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</si>
  <si>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</si>
  <si>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</si>
  <si>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</si>
  <si>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</si>
  <si>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</si>
  <si>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</si>
  <si>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</si>
  <si>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</si>
  <si>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</si>
  <si>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</si>
  <si>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</si>
  <si>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</si>
  <si>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</si>
  <si>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</si>
  <si>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</si>
  <si>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</si>
  <si>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</si>
  <si>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</si>
  <si>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</si>
  <si>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</si>
  <si>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</si>
  <si>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</si>
  <si>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</si>
  <si>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</si>
  <si>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</si>
  <si>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</si>
  <si>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</si>
  <si>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</si>
  <si>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</si>
  <si>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</si>
  <si>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</si>
  <si>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</si>
  <si>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</si>
  <si>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</si>
  <si>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</si>
  <si>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</si>
  <si>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</si>
  <si>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</si>
  <si>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</si>
  <si>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</si>
  <si>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</si>
  <si>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</si>
  <si>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</si>
  <si>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</si>
  <si>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</si>
  <si>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</si>
  <si>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</si>
  <si>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</si>
  <si>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</si>
  <si>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</si>
  <si>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</si>
  <si>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</si>
  <si>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</si>
  <si>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</si>
  <si>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</si>
  <si>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</si>
  <si>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</si>
  <si>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</si>
  <si>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</si>
  <si>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</si>
  <si>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</si>
  <si>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</si>
  <si>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</si>
  <si>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</si>
  <si>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</si>
  <si>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</si>
  <si>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</si>
  <si>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</si>
  <si>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</si>
  <si>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</si>
  <si>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</si>
  <si>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</si>
  <si>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</si>
  <si>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</si>
  <si>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</si>
  <si>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</si>
  <si>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</si>
  <si>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</si>
  <si>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</si>
  <si>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</si>
  <si>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</si>
  <si>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</si>
  <si>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</si>
  <si>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</si>
  <si>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</si>
  <si>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</si>
  <si>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</si>
  <si>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</si>
  <si>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</si>
  <si>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</si>
  <si>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</si>
  <si>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</si>
  <si>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</si>
  <si>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</si>
  <si>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</si>
  <si>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</si>
  <si>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</si>
  <si>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</si>
  <si>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</si>
  <si>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</si>
  <si>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</si>
  <si>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</si>
  <si>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</si>
  <si>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</si>
  <si>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</si>
  <si>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</si>
  <si>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</si>
  <si>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</si>
  <si>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</si>
  <si>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</si>
  <si>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</si>
  <si>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</si>
  <si>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</si>
  <si>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</si>
  <si>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</si>
  <si>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</si>
  <si>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</si>
  <si>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</si>
  <si>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</si>
  <si>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</si>
  <si>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</si>
  <si>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</si>
  <si>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</si>
  <si>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</si>
  <si>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</si>
  <si>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</si>
  <si>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</si>
  <si>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</si>
  <si>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</si>
  <si>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</si>
  <si>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</si>
  <si>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</si>
  <si>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</si>
  <si>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</si>
  <si>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</si>
  <si>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</si>
  <si>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</si>
  <si>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</si>
  <si>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</si>
  <si>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</si>
  <si>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</si>
  <si>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</si>
  <si>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</si>
  <si>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</si>
  <si>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</si>
  <si>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</si>
  <si>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</si>
  <si>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</si>
  <si>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</si>
  <si>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</si>
  <si>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</si>
  <si>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</si>
  <si>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</si>
  <si>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</si>
  <si>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</si>
  <si>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</si>
  <si>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</si>
  <si>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</si>
  <si>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</si>
  <si>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</si>
  <si>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</si>
  <si>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</si>
  <si>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</si>
  <si>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</si>
  <si>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</si>
  <si>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</si>
  <si>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</si>
  <si>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</si>
  <si>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</si>
  <si>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</si>
  <si>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</si>
  <si>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</si>
  <si>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</si>
  <si>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</si>
  <si>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</si>
  <si>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</si>
  <si>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</si>
  <si>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</si>
  <si>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</si>
  <si>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</si>
  <si>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</si>
  <si>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</si>
  <si>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</si>
  <si>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</si>
  <si>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</si>
  <si>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</si>
  <si>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</si>
  <si>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</si>
  <si>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</si>
  <si>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</si>
  <si>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</si>
  <si>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</si>
  <si>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</si>
  <si>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</si>
  <si>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</si>
  <si>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</si>
  <si>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</si>
  <si>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</si>
  <si>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</si>
  <si>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</si>
  <si>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</si>
  <si>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</si>
  <si>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</si>
  <si>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</si>
  <si>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</si>
  <si>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</si>
  <si>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</si>
  <si>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</si>
  <si>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</si>
  <si>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</si>
  <si>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</si>
  <si>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</si>
  <si>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</si>
  <si>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</si>
  <si>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</si>
  <si>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</si>
  <si>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</si>
  <si>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</si>
  <si>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</si>
  <si>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</si>
  <si>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</si>
  <si>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</si>
  <si>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</si>
  <si>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</si>
  <si>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</si>
  <si>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</si>
  <si>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</si>
  <si>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</si>
  <si>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</si>
  <si>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</si>
  <si>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</si>
  <si>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</si>
  <si>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</si>
  <si>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</si>
  <si>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</si>
  <si>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</si>
  <si>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</si>
  <si>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</si>
  <si>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</si>
  <si>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</si>
  <si>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</si>
  <si>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</si>
  <si>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</si>
  <si>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</si>
  <si>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</si>
  <si>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</si>
  <si>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</si>
  <si>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</si>
  <si>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</si>
  <si>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</si>
  <si>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</si>
  <si>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</si>
  <si>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</si>
  <si>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</si>
  <si>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</si>
  <si>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</si>
  <si>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</si>
  <si>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</si>
  <si>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</si>
  <si>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</si>
  <si>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</si>
  <si>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</si>
  <si>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</si>
  <si>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</si>
  <si>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</si>
  <si>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</si>
  <si>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</si>
  <si>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</si>
  <si>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</si>
  <si>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</si>
  <si>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</si>
  <si>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</si>
  <si>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</si>
  <si>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</si>
  <si>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</si>
  <si>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</si>
  <si>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</si>
  <si>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</si>
  <si>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</si>
  <si>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</si>
  <si>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</si>
  <si>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</si>
  <si>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</si>
  <si>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</si>
  <si>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</si>
  <si>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</si>
  <si>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</si>
  <si>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</si>
  <si>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</si>
  <si>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</si>
  <si>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</si>
  <si>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</si>
  <si>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</si>
  <si>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</si>
  <si>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</si>
  <si>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</si>
  <si>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</si>
  <si>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</si>
  <si>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</si>
  <si>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</si>
  <si>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</si>
  <si>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</si>
  <si>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</si>
  <si>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</si>
  <si>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</si>
  <si>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</si>
  <si>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</si>
  <si>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2etrella</t>
  </si>
  <si>
    <t>SPA</t>
  </si>
  <si>
    <t>Marzullo S.A</t>
  </si>
  <si>
    <t>ferret tecnica</t>
  </si>
  <si>
    <t>dewalt</t>
  </si>
  <si>
    <t>jumbo</t>
  </si>
  <si>
    <t>metros</t>
  </si>
  <si>
    <t>home center</t>
  </si>
  <si>
    <t>ayagon</t>
  </si>
  <si>
    <t>maipo</t>
  </si>
  <si>
    <t>impoplast</t>
  </si>
  <si>
    <t>Tubos de 110mm para alcantarillado (sanitario PVC)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</si>
</sst>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7" fillId="33" borderId="21" xfId="0" applyFont="1" applyFill="1" applyBorder="1" applyAlignment="1" applyProtection="1">
      <alignment/>
      <protection locked="0"/>
    </xf>
    <xf numFmtId="3" fontId="49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3" fontId="51" fillId="33" borderId="11" xfId="0" applyNumberFormat="1" applyFont="1" applyFill="1" applyBorder="1" applyAlignment="1" applyProtection="1">
      <alignment horizontal="center"/>
      <protection locked="0"/>
    </xf>
    <xf numFmtId="174" fontId="51" fillId="33" borderId="23" xfId="0" applyNumberFormat="1" applyFont="1" applyFill="1" applyBorder="1" applyAlignment="1" applyProtection="1">
      <alignment horizontal="center"/>
      <protection/>
    </xf>
    <xf numFmtId="174" fontId="51" fillId="33" borderId="34" xfId="0" applyNumberFormat="1" applyFont="1" applyFill="1" applyBorder="1" applyAlignment="1" applyProtection="1">
      <alignment horizontal="center"/>
      <protection/>
    </xf>
    <xf numFmtId="174" fontId="23" fillId="33" borderId="34" xfId="0" applyNumberFormat="1" applyFont="1" applyFill="1" applyBorder="1" applyAlignment="1" applyProtection="1">
      <alignment horizontal="center"/>
      <protection/>
    </xf>
    <xf numFmtId="174" fontId="23" fillId="33" borderId="35" xfId="0" applyNumberFormat="1" applyFont="1" applyFill="1" applyBorder="1" applyAlignment="1" applyProtection="1">
      <alignment horizontal="center"/>
      <protection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/>
      <protection locked="0"/>
    </xf>
    <xf numFmtId="1" fontId="49" fillId="0" borderId="0" xfId="0" applyNumberFormat="1" applyFont="1" applyBorder="1" applyAlignment="1" applyProtection="1">
      <alignment/>
      <protection locked="0"/>
    </xf>
    <xf numFmtId="3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right"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center"/>
      <protection locked="0"/>
    </xf>
    <xf numFmtId="174" fontId="51" fillId="33" borderId="11" xfId="0" applyNumberFormat="1" applyFont="1" applyFill="1" applyBorder="1" applyAlignment="1" applyProtection="1">
      <alignment horizontal="center"/>
      <protection locked="0"/>
    </xf>
    <xf numFmtId="174" fontId="52" fillId="33" borderId="0" xfId="0" applyNumberFormat="1" applyFont="1" applyFill="1" applyBorder="1" applyAlignment="1" applyProtection="1">
      <alignment horizontal="center"/>
      <protection locked="0"/>
    </xf>
    <xf numFmtId="174" fontId="51" fillId="33" borderId="0" xfId="0" applyNumberFormat="1" applyFont="1" applyFill="1" applyBorder="1" applyAlignment="1" applyProtection="1">
      <alignment horizontal="center"/>
      <protection locked="0"/>
    </xf>
    <xf numFmtId="174" fontId="51" fillId="33" borderId="21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2"/>
  <sheetViews>
    <sheetView tabSelected="1" zoomScalePageLayoutView="0" workbookViewId="0" topLeftCell="A1">
      <selection activeCell="L2" sqref="L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10.00390625" style="8" customWidth="1"/>
    <col min="14" max="14" width="9.421875" style="8" customWidth="1"/>
    <col min="15" max="15" width="7.421875" style="8" bestFit="1" customWidth="1"/>
    <col min="16" max="16" width="5.0039062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1942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583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20" t="str">
        <f>VLOOKUP(D4,CLIENTES,4,FALSE)</f>
        <v>AV.PDTE.FREI MONTALVA 3899</v>
      </c>
      <c r="F5" s="120"/>
      <c r="G5" s="120"/>
      <c r="H5" s="120"/>
      <c r="I5" s="120"/>
      <c r="J5" s="121"/>
      <c r="K5" s="20"/>
    </row>
    <row r="6" spans="2:10" ht="17.25" customHeight="1">
      <c r="B6" s="41" t="s">
        <v>26</v>
      </c>
      <c r="C6" s="42"/>
      <c r="D6" s="44" t="s">
        <v>590</v>
      </c>
      <c r="E6" s="42" t="s">
        <v>7</v>
      </c>
      <c r="F6" s="120">
        <f>VLOOKUP(D4,CLIENTES,5,FALSE)</f>
        <v>0</v>
      </c>
      <c r="G6" s="120"/>
      <c r="H6" s="120"/>
      <c r="I6" s="45">
        <f>VLOOKUP(D4,CLIENTES,11,FALSE)</f>
        <v>0</v>
      </c>
      <c r="J6" s="46"/>
    </row>
    <row r="7" spans="2:10" ht="15">
      <c r="B7" s="41" t="s">
        <v>24</v>
      </c>
      <c r="C7" s="42"/>
      <c r="D7" s="44">
        <f>VLOOKUP(D4,CLIENTES,3,FALSE)</f>
        <v>0</v>
      </c>
      <c r="E7" s="42" t="s">
        <v>8</v>
      </c>
      <c r="F7" s="120" t="str">
        <f>VLOOKUP(D4,CLIENTES,6,FALSE)</f>
        <v>CONCHALI</v>
      </c>
      <c r="G7" s="120"/>
      <c r="H7" s="120"/>
      <c r="I7" s="42" t="s">
        <v>25</v>
      </c>
      <c r="J7" s="47" t="str">
        <f>VLOOKUP(D4,CLIENTES,8,FALSE)</f>
        <v>Luis Barriento Nuñez</v>
      </c>
    </row>
    <row r="8" spans="2:12" ht="15.75" thickBot="1">
      <c r="B8" s="118" t="s">
        <v>27</v>
      </c>
      <c r="C8" s="119"/>
      <c r="D8" s="44">
        <f>VLOOKUP(D4,CLIENTES,7,FALSE)</f>
        <v>0</v>
      </c>
      <c r="E8" s="42" t="s">
        <v>11</v>
      </c>
      <c r="F8" s="120">
        <f>VLOOKUP(D4,CLIENTES,12,FALSE)</f>
        <v>0</v>
      </c>
      <c r="G8" s="120"/>
      <c r="H8" s="120"/>
      <c r="I8" s="42" t="s">
        <v>14</v>
      </c>
      <c r="J8" s="48">
        <f ca="1">TODAY()</f>
        <v>41876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78"/>
      <c r="K9" s="20"/>
      <c r="L9" s="20"/>
      <c r="P9" s="21"/>
      <c r="Q9" s="22" t="s">
        <v>20</v>
      </c>
      <c r="R9" s="23" t="s">
        <v>21</v>
      </c>
    </row>
    <row r="10" spans="2:21" ht="15.75" thickBot="1">
      <c r="B10" s="52" t="s">
        <v>1</v>
      </c>
      <c r="C10" s="115" t="s">
        <v>23</v>
      </c>
      <c r="D10" s="116"/>
      <c r="E10" s="117"/>
      <c r="F10" s="53" t="s">
        <v>0</v>
      </c>
      <c r="G10" s="54" t="s">
        <v>22</v>
      </c>
      <c r="H10" s="77" t="s">
        <v>15</v>
      </c>
      <c r="I10" s="54" t="s">
        <v>13</v>
      </c>
      <c r="J10" s="79" t="s">
        <v>2</v>
      </c>
      <c r="K10" s="24" t="s">
        <v>588</v>
      </c>
      <c r="L10" s="24" t="s">
        <v>598</v>
      </c>
      <c r="M10" s="24" t="s">
        <v>596</v>
      </c>
      <c r="N10" s="24" t="s">
        <v>595</v>
      </c>
      <c r="O10" s="24" t="s">
        <v>597</v>
      </c>
      <c r="P10" s="25" t="s">
        <v>16</v>
      </c>
      <c r="Q10" s="24" t="s">
        <v>18</v>
      </c>
      <c r="R10" s="26" t="s">
        <v>19</v>
      </c>
      <c r="S10" s="8" t="s">
        <v>591</v>
      </c>
      <c r="T10" s="8" t="s">
        <v>592</v>
      </c>
      <c r="U10" s="8" t="s">
        <v>593</v>
      </c>
    </row>
    <row r="11" spans="2:18" ht="15">
      <c r="B11" s="76">
        <v>1</v>
      </c>
      <c r="C11" s="124" t="s">
        <v>599</v>
      </c>
      <c r="D11" s="125"/>
      <c r="E11" s="126"/>
      <c r="F11" s="84">
        <v>4</v>
      </c>
      <c r="G11" s="82" t="s">
        <v>22</v>
      </c>
      <c r="H11" s="85">
        <f aca="true" t="shared" si="0" ref="H11:H24">R11</f>
        <v>14907</v>
      </c>
      <c r="I11" s="108"/>
      <c r="J11" s="85">
        <f aca="true" t="shared" si="1" ref="J11:J24">F11*H11*(1-I11/100)</f>
        <v>59628</v>
      </c>
      <c r="K11" s="27">
        <v>1</v>
      </c>
      <c r="L11" s="28">
        <v>14907</v>
      </c>
      <c r="M11" s="90"/>
      <c r="N11" s="106"/>
      <c r="O11" s="28"/>
      <c r="P11" s="29">
        <v>1</v>
      </c>
      <c r="Q11" s="91">
        <f>L11</f>
        <v>14907</v>
      </c>
      <c r="R11" s="32">
        <f aca="true" t="shared" si="2" ref="R11:R17">+P11*Q11</f>
        <v>14907</v>
      </c>
    </row>
    <row r="12" spans="2:18" ht="15">
      <c r="B12" s="89">
        <v>2</v>
      </c>
      <c r="C12" s="95"/>
      <c r="D12" s="96"/>
      <c r="E12" s="97"/>
      <c r="F12" s="80"/>
      <c r="G12" s="107" t="s">
        <v>22</v>
      </c>
      <c r="H12" s="86">
        <f t="shared" si="0"/>
        <v>0</v>
      </c>
      <c r="J12" s="86">
        <f t="shared" si="1"/>
        <v>0</v>
      </c>
      <c r="K12" s="27">
        <v>2</v>
      </c>
      <c r="L12" s="28"/>
      <c r="M12" s="90"/>
      <c r="N12" s="73"/>
      <c r="O12" s="28"/>
      <c r="P12" s="29">
        <v>1.7</v>
      </c>
      <c r="Q12" s="91">
        <f>M12</f>
        <v>0</v>
      </c>
      <c r="R12" s="32">
        <f t="shared" si="2"/>
        <v>0</v>
      </c>
    </row>
    <row r="13" spans="2:18" ht="15">
      <c r="B13" s="89">
        <v>3</v>
      </c>
      <c r="C13" s="95"/>
      <c r="D13" s="96"/>
      <c r="E13" s="97"/>
      <c r="F13" s="80"/>
      <c r="G13" s="107" t="s">
        <v>22</v>
      </c>
      <c r="H13" s="86">
        <f t="shared" si="0"/>
        <v>0</v>
      </c>
      <c r="I13" s="109"/>
      <c r="J13" s="86">
        <f t="shared" si="1"/>
        <v>0</v>
      </c>
      <c r="K13" s="27">
        <v>3</v>
      </c>
      <c r="L13" s="28"/>
      <c r="M13" s="90"/>
      <c r="N13" s="73"/>
      <c r="O13" s="28"/>
      <c r="P13" s="29">
        <v>1.7</v>
      </c>
      <c r="Q13" s="91">
        <f>M13</f>
        <v>0</v>
      </c>
      <c r="R13" s="32">
        <f t="shared" si="2"/>
        <v>0</v>
      </c>
    </row>
    <row r="14" spans="2:18" ht="15">
      <c r="B14" s="89">
        <v>4</v>
      </c>
      <c r="C14" s="94"/>
      <c r="D14" s="98"/>
      <c r="E14" s="99"/>
      <c r="F14" s="75"/>
      <c r="G14" s="107" t="s">
        <v>22</v>
      </c>
      <c r="H14" s="86">
        <f t="shared" si="0"/>
        <v>0</v>
      </c>
      <c r="I14" s="109">
        <v>5</v>
      </c>
      <c r="J14" s="86">
        <f t="shared" si="1"/>
        <v>0</v>
      </c>
      <c r="K14" s="27">
        <v>4</v>
      </c>
      <c r="L14" s="28"/>
      <c r="M14" s="28"/>
      <c r="N14" s="73"/>
      <c r="O14" s="28"/>
      <c r="P14" s="29">
        <v>1</v>
      </c>
      <c r="Q14" s="30">
        <f>N14</f>
        <v>0</v>
      </c>
      <c r="R14" s="32">
        <f t="shared" si="2"/>
        <v>0</v>
      </c>
    </row>
    <row r="15" spans="2:18" ht="15">
      <c r="B15" s="89">
        <v>5</v>
      </c>
      <c r="C15" s="100"/>
      <c r="D15" s="98"/>
      <c r="E15" s="99"/>
      <c r="F15" s="75"/>
      <c r="G15" s="107" t="s">
        <v>22</v>
      </c>
      <c r="H15" s="86">
        <f t="shared" si="0"/>
        <v>0</v>
      </c>
      <c r="I15" s="109">
        <v>5</v>
      </c>
      <c r="J15" s="86">
        <f t="shared" si="1"/>
        <v>0</v>
      </c>
      <c r="K15" s="27">
        <v>5</v>
      </c>
      <c r="L15" s="28"/>
      <c r="M15" s="28"/>
      <c r="N15" s="73"/>
      <c r="O15" s="28"/>
      <c r="P15" s="29"/>
      <c r="Q15" s="30">
        <f>O15</f>
        <v>0</v>
      </c>
      <c r="R15" s="32">
        <f t="shared" si="2"/>
        <v>0</v>
      </c>
    </row>
    <row r="16" spans="2:18" ht="15">
      <c r="B16" s="89">
        <v>5</v>
      </c>
      <c r="C16" s="101"/>
      <c r="D16" s="96"/>
      <c r="E16" s="97"/>
      <c r="F16" s="80"/>
      <c r="G16" s="107" t="s">
        <v>22</v>
      </c>
      <c r="H16" s="86">
        <f t="shared" si="0"/>
        <v>0</v>
      </c>
      <c r="I16" s="109">
        <v>5</v>
      </c>
      <c r="J16" s="86">
        <f t="shared" si="1"/>
        <v>0</v>
      </c>
      <c r="K16" s="27">
        <v>6</v>
      </c>
      <c r="M16" s="28"/>
      <c r="N16" s="73"/>
      <c r="O16" s="28"/>
      <c r="P16" s="29">
        <v>1</v>
      </c>
      <c r="Q16" s="30">
        <f>L16</f>
        <v>0</v>
      </c>
      <c r="R16" s="32">
        <f t="shared" si="2"/>
        <v>0</v>
      </c>
    </row>
    <row r="17" spans="2:18" ht="15">
      <c r="B17" s="89">
        <v>7</v>
      </c>
      <c r="C17" s="118"/>
      <c r="D17" s="122"/>
      <c r="E17" s="123"/>
      <c r="F17" s="75"/>
      <c r="G17" s="107" t="s">
        <v>22</v>
      </c>
      <c r="H17" s="86">
        <f t="shared" si="0"/>
        <v>0</v>
      </c>
      <c r="I17" s="109"/>
      <c r="J17" s="86">
        <f t="shared" si="1"/>
        <v>0</v>
      </c>
      <c r="K17" s="27">
        <v>7</v>
      </c>
      <c r="M17" s="28"/>
      <c r="N17" s="73"/>
      <c r="O17" s="28"/>
      <c r="P17" s="29">
        <v>1</v>
      </c>
      <c r="Q17" s="30">
        <f>L17</f>
        <v>0</v>
      </c>
      <c r="R17" s="32">
        <f t="shared" si="2"/>
        <v>0</v>
      </c>
    </row>
    <row r="18" spans="2:18" ht="15">
      <c r="B18" s="89">
        <v>8</v>
      </c>
      <c r="C18" s="118"/>
      <c r="D18" s="122"/>
      <c r="E18" s="123"/>
      <c r="F18" s="75"/>
      <c r="G18" s="107" t="s">
        <v>22</v>
      </c>
      <c r="H18" s="86">
        <f t="shared" si="0"/>
        <v>0</v>
      </c>
      <c r="I18" s="109">
        <v>5</v>
      </c>
      <c r="J18" s="86">
        <f t="shared" si="1"/>
        <v>0</v>
      </c>
      <c r="K18" s="27">
        <v>8</v>
      </c>
      <c r="M18" s="28"/>
      <c r="N18" s="73"/>
      <c r="O18" s="28"/>
      <c r="P18" s="29">
        <v>1</v>
      </c>
      <c r="Q18" s="30">
        <f>L18</f>
        <v>0</v>
      </c>
      <c r="R18" s="32">
        <f aca="true" t="shared" si="3" ref="R18:R28">Q18*P18</f>
        <v>0</v>
      </c>
    </row>
    <row r="19" spans="2:18" ht="15">
      <c r="B19" s="89">
        <v>9</v>
      </c>
      <c r="C19" s="112"/>
      <c r="D19" s="113"/>
      <c r="E19" s="114"/>
      <c r="F19" s="75"/>
      <c r="G19" s="107" t="s">
        <v>22</v>
      </c>
      <c r="H19" s="86">
        <f t="shared" si="0"/>
        <v>0</v>
      </c>
      <c r="I19" s="109">
        <v>5</v>
      </c>
      <c r="J19" s="86">
        <f t="shared" si="1"/>
        <v>0</v>
      </c>
      <c r="K19" s="27">
        <v>9</v>
      </c>
      <c r="L19" s="28"/>
      <c r="M19" s="28"/>
      <c r="N19" s="73"/>
      <c r="O19" s="28"/>
      <c r="P19" s="29">
        <v>1.6</v>
      </c>
      <c r="Q19" s="30">
        <f>N19</f>
        <v>0</v>
      </c>
      <c r="R19" s="32">
        <f t="shared" si="3"/>
        <v>0</v>
      </c>
    </row>
    <row r="20" spans="2:18" ht="15">
      <c r="B20" s="89">
        <v>10</v>
      </c>
      <c r="C20" s="100"/>
      <c r="D20" s="98"/>
      <c r="E20" s="99"/>
      <c r="F20" s="75"/>
      <c r="G20" s="107" t="s">
        <v>594</v>
      </c>
      <c r="H20" s="86">
        <f t="shared" si="0"/>
        <v>0</v>
      </c>
      <c r="I20" s="109">
        <v>5</v>
      </c>
      <c r="J20" s="86">
        <f t="shared" si="1"/>
        <v>0</v>
      </c>
      <c r="K20" s="27">
        <v>10</v>
      </c>
      <c r="L20" s="28"/>
      <c r="M20" s="28"/>
      <c r="N20" s="73"/>
      <c r="O20" s="28"/>
      <c r="P20" s="29">
        <v>1.6</v>
      </c>
      <c r="Q20" s="30">
        <f>M20</f>
        <v>0</v>
      </c>
      <c r="R20" s="32">
        <f t="shared" si="3"/>
        <v>0</v>
      </c>
    </row>
    <row r="21" spans="2:18" ht="15">
      <c r="B21" s="89">
        <v>11</v>
      </c>
      <c r="C21" s="100"/>
      <c r="D21" s="98"/>
      <c r="E21" s="99"/>
      <c r="F21" s="75"/>
      <c r="G21" s="107" t="s">
        <v>22</v>
      </c>
      <c r="H21" s="86">
        <f t="shared" si="0"/>
        <v>0</v>
      </c>
      <c r="I21" s="109">
        <v>5</v>
      </c>
      <c r="J21" s="86">
        <f t="shared" si="1"/>
        <v>0</v>
      </c>
      <c r="K21" s="27">
        <v>11</v>
      </c>
      <c r="L21" s="28"/>
      <c r="M21" s="92"/>
      <c r="N21" s="73"/>
      <c r="O21" s="28"/>
      <c r="P21" s="29">
        <v>1.6</v>
      </c>
      <c r="Q21" s="93">
        <f>M21</f>
        <v>0</v>
      </c>
      <c r="R21" s="32">
        <f t="shared" si="3"/>
        <v>0</v>
      </c>
    </row>
    <row r="22" spans="2:18" ht="15">
      <c r="B22" s="89">
        <v>12</v>
      </c>
      <c r="C22" s="100"/>
      <c r="D22" s="102"/>
      <c r="E22" s="99"/>
      <c r="F22" s="75"/>
      <c r="G22" s="107"/>
      <c r="H22" s="86">
        <f t="shared" si="0"/>
        <v>0</v>
      </c>
      <c r="I22" s="109">
        <v>5</v>
      </c>
      <c r="J22" s="86">
        <f t="shared" si="1"/>
        <v>0</v>
      </c>
      <c r="K22" s="27">
        <v>12</v>
      </c>
      <c r="L22" s="28"/>
      <c r="M22" s="28"/>
      <c r="N22" s="73"/>
      <c r="O22" s="28"/>
      <c r="P22" s="29">
        <v>1.6</v>
      </c>
      <c r="Q22" s="30">
        <f>M22</f>
        <v>0</v>
      </c>
      <c r="R22" s="32">
        <f t="shared" si="3"/>
        <v>0</v>
      </c>
    </row>
    <row r="23" spans="2:18" ht="15">
      <c r="B23" s="89">
        <v>13</v>
      </c>
      <c r="C23" s="100"/>
      <c r="D23" s="98"/>
      <c r="E23" s="99"/>
      <c r="F23" s="75"/>
      <c r="G23" s="83"/>
      <c r="H23" s="86">
        <f t="shared" si="0"/>
        <v>0</v>
      </c>
      <c r="I23" s="109">
        <v>5</v>
      </c>
      <c r="J23" s="87">
        <f t="shared" si="1"/>
        <v>0</v>
      </c>
      <c r="K23" s="27">
        <v>13</v>
      </c>
      <c r="L23" s="28"/>
      <c r="M23" s="28"/>
      <c r="N23" s="73"/>
      <c r="O23" s="28"/>
      <c r="P23" s="29">
        <v>1.6</v>
      </c>
      <c r="Q23" s="30">
        <f>N23</f>
        <v>0</v>
      </c>
      <c r="R23" s="32">
        <f t="shared" si="3"/>
        <v>0</v>
      </c>
    </row>
    <row r="24" spans="2:18" ht="15">
      <c r="B24" s="89">
        <v>14</v>
      </c>
      <c r="C24" s="100"/>
      <c r="D24" s="98"/>
      <c r="E24" s="99"/>
      <c r="F24" s="75"/>
      <c r="G24" s="83"/>
      <c r="H24" s="86">
        <f t="shared" si="0"/>
        <v>0</v>
      </c>
      <c r="I24" s="109">
        <v>5</v>
      </c>
      <c r="J24" s="87">
        <f t="shared" si="1"/>
        <v>0</v>
      </c>
      <c r="K24" s="27">
        <v>14</v>
      </c>
      <c r="L24" s="28"/>
      <c r="M24" s="28"/>
      <c r="N24" s="73"/>
      <c r="O24" s="28"/>
      <c r="P24" s="29">
        <v>1.6</v>
      </c>
      <c r="Q24" s="30">
        <f>T24</f>
        <v>0</v>
      </c>
      <c r="R24" s="32">
        <f t="shared" si="3"/>
        <v>0</v>
      </c>
    </row>
    <row r="25" spans="2:18" ht="15">
      <c r="B25" s="81"/>
      <c r="C25" s="100"/>
      <c r="D25" s="98"/>
      <c r="E25" s="99"/>
      <c r="F25" s="75"/>
      <c r="G25" s="41"/>
      <c r="H25" s="87"/>
      <c r="I25" s="109"/>
      <c r="J25" s="87"/>
      <c r="K25" s="27">
        <v>15</v>
      </c>
      <c r="L25" s="28"/>
      <c r="M25" s="28"/>
      <c r="N25" s="73"/>
      <c r="O25" s="28"/>
      <c r="P25" s="29">
        <v>1.6</v>
      </c>
      <c r="Q25" s="30">
        <v>5000</v>
      </c>
      <c r="R25" s="32">
        <f t="shared" si="3"/>
        <v>8000</v>
      </c>
    </row>
    <row r="26" spans="2:18" ht="15">
      <c r="B26" s="81"/>
      <c r="C26" s="100"/>
      <c r="D26" s="102"/>
      <c r="E26" s="99"/>
      <c r="F26" s="75"/>
      <c r="G26" s="41"/>
      <c r="H26" s="87"/>
      <c r="I26" s="110"/>
      <c r="J26" s="87"/>
      <c r="K26" s="27"/>
      <c r="L26" s="28"/>
      <c r="M26" s="28"/>
      <c r="N26" s="73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81"/>
      <c r="C27" s="103"/>
      <c r="D27" s="104"/>
      <c r="E27" s="105"/>
      <c r="F27" s="75"/>
      <c r="G27" s="49"/>
      <c r="H27" s="88"/>
      <c r="I27" s="111"/>
      <c r="J27" s="88"/>
      <c r="K27" s="27"/>
      <c r="L27" s="28"/>
      <c r="M27" s="28"/>
      <c r="N27" s="73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4"/>
      <c r="D28" s="42"/>
      <c r="E28" s="42"/>
      <c r="F28" s="56"/>
      <c r="G28" s="66" t="s">
        <v>3</v>
      </c>
      <c r="H28" s="58"/>
      <c r="I28" s="67"/>
      <c r="J28" s="64">
        <f>SUM(J11:J27)</f>
        <v>59628</v>
      </c>
      <c r="R28" s="32">
        <f t="shared" si="3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59628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11329.32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70957.32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4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3" t="s">
        <v>77</v>
      </c>
      <c r="C8" t="s">
        <v>78</v>
      </c>
      <c r="G8" t="s">
        <v>32</v>
      </c>
    </row>
    <row r="9" spans="1:12" ht="15">
      <c r="A9">
        <v>8</v>
      </c>
      <c r="B9" s="33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3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3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3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3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3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3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3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3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3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3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3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3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3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3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3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3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3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3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3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3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3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3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3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3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3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3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3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3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3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3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3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3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3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3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3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3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3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3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3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3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3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3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3" t="s">
        <v>287</v>
      </c>
      <c r="C52" t="s">
        <v>288</v>
      </c>
      <c r="G52" t="s">
        <v>32</v>
      </c>
    </row>
    <row r="53" spans="1:12" ht="15">
      <c r="A53">
        <v>52</v>
      </c>
      <c r="B53" s="33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3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3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3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3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3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3" t="s">
        <v>323</v>
      </c>
      <c r="C59" t="s">
        <v>324</v>
      </c>
      <c r="G59" t="s">
        <v>32</v>
      </c>
    </row>
    <row r="60" spans="1:12" ht="15">
      <c r="A60">
        <v>59</v>
      </c>
      <c r="B60" s="33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3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3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3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3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3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3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3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3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3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3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3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3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3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3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3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3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3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3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3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3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3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3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3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3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3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3" t="s">
        <v>445</v>
      </c>
      <c r="C86" t="s">
        <v>446</v>
      </c>
      <c r="G86" t="s">
        <v>32</v>
      </c>
    </row>
    <row r="87" spans="1:7" ht="15">
      <c r="A87">
        <v>86</v>
      </c>
      <c r="B87" s="33" t="s">
        <v>447</v>
      </c>
      <c r="C87" t="s">
        <v>448</v>
      </c>
      <c r="G87" t="s">
        <v>32</v>
      </c>
    </row>
    <row r="88" spans="1:13" ht="15">
      <c r="A88">
        <v>87</v>
      </c>
      <c r="B88" s="33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3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3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3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3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3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3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3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3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3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3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3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3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3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3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3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3" t="s">
        <v>529</v>
      </c>
      <c r="C104" t="s">
        <v>530</v>
      </c>
      <c r="G104" t="s">
        <v>32</v>
      </c>
    </row>
    <row r="105" spans="1:13" ht="15">
      <c r="A105">
        <v>104</v>
      </c>
      <c r="B105" s="33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3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9" ht="15">
      <c r="A107">
        <v>106</v>
      </c>
      <c r="B107" s="33" t="s">
        <v>581</v>
      </c>
      <c r="C107" t="s">
        <v>579</v>
      </c>
      <c r="E107" t="s">
        <v>582</v>
      </c>
      <c r="F107" t="s">
        <v>34</v>
      </c>
      <c r="G107" t="s">
        <v>32</v>
      </c>
      <c r="I107" t="s">
        <v>580</v>
      </c>
    </row>
    <row r="108" spans="1:11" ht="15">
      <c r="A108">
        <v>107</v>
      </c>
      <c r="B108" s="33" t="s">
        <v>583</v>
      </c>
      <c r="C108" t="s">
        <v>584</v>
      </c>
      <c r="E108" t="s">
        <v>585</v>
      </c>
      <c r="G108" t="s">
        <v>120</v>
      </c>
      <c r="I108" t="s">
        <v>586</v>
      </c>
      <c r="K108" t="s">
        <v>587</v>
      </c>
    </row>
    <row r="109" spans="1:3" ht="15">
      <c r="A109">
        <v>108</v>
      </c>
      <c r="B109" s="33">
        <v>1</v>
      </c>
      <c r="C109" t="s">
        <v>589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2014-08-25T21:54:11Z</cp:lastPrinted>
  <dcterms:created xsi:type="dcterms:W3CDTF">2013-07-12T05:01:37Z</dcterms:created>
  <dcterms:modified xsi:type="dcterms:W3CDTF">2014-08-25T21:54:21Z</dcterms:modified>
  <cp:category/>
  <cp:version/>
  <cp:contentType/>
  <cp:contentStatus/>
</cp:coreProperties>
</file>