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<sst xmlns="http://schemas.openxmlformats.org/spreadsheetml/2006/main" count="810" uniqueCount="582">
  <si>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</si>
  <si>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</si>
  <si>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</si>
  <si>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</si>
  <si>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</si>
  <si>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</si>
  <si>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</si>
  <si>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</si>
  <si>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</si>
  <si>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</si>
  <si>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</si>
  <si>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</si>
  <si>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</si>
  <si>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</si>
  <si>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</si>
  <si>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</si>
  <si>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</si>
  <si>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</si>
  <si>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</si>
  <si>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</si>
  <si>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</si>
  <si>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</si>
  <si>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</si>
  <si>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</si>
  <si>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</si>
  <si>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</si>
  <si>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</si>
  <si>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</si>
  <si>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</si>
  <si>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</si>
  <si>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</si>
  <si>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</si>
  <si>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</si>
  <si>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</si>
  <si>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</si>
  <si>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</si>
  <si>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</si>
  <si>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</si>
  <si>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</si>
  <si>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</si>
  <si>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</si>
  <si>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</si>
  <si>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</si>
  <si>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</si>
  <si>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</si>
  <si>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</si>
  <si>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</si>
  <si>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</si>
  <si>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</si>
  <si>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</si>
  <si>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</si>
  <si>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</si>
  <si>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</si>
  <si>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</si>
  <si>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</si>
  <si>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</si>
  <si>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</si>
  <si>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</si>
  <si>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</si>
  <si>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</si>
  <si>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</si>
  <si>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</si>
  <si>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</si>
  <si>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</si>
  <si>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</si>
  <si>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</si>
  <si>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</si>
  <si>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</si>
  <si>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</si>
  <si>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</si>
  <si>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</si>
  <si>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</si>
  <si>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</si>
  <si>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</si>
  <si>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</si>
  <si>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</si>
  <si>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</si>
  <si>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</si>
  <si>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</si>
  <si>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</si>
  <si>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</si>
  <si>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</si>
  <si>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</si>
  <si>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</si>
  <si>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</si>
  <si>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</si>
  <si>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</si>
  <si>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</si>
  <si>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</si>
  <si>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</si>
  <si>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</si>
  <si>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</si>
  <si>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</si>
  <si>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</si>
  <si>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</si>
  <si>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</si>
  <si>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</si>
  <si>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</si>
  <si>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</si>
  <si>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</si>
  <si>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</si>
  <si>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</si>
  <si>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</si>
  <si>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</si>
  <si>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</si>
  <si>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</si>
  <si>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</si>
  <si>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</si>
  <si>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</si>
  <si>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</si>
  <si>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</si>
  <si>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</si>
  <si>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</si>
  <si>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</si>
  <si>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</si>
  <si>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</si>
  <si>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</si>
  <si>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</si>
  <si>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</si>
  <si>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</si>
  <si>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</si>
  <si>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</si>
  <si>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</si>
  <si>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</si>
  <si>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</si>
  <si>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</si>
  <si>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</si>
  <si>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</si>
  <si>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</si>
  <si>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</si>
  <si>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</si>
  <si>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</si>
  <si>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</si>
  <si>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</si>
  <si>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</si>
  <si>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</si>
  <si>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</si>
  <si>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</si>
  <si>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</si>
  <si>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</si>
  <si>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</si>
  <si>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</si>
  <si>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</si>
  <si>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</si>
  <si>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</si>
  <si>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</si>
  <si>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</si>
  <si>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</si>
  <si>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</si>
  <si>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</si>
  <si>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</si>
  <si>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</si>
  <si>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</si>
  <si>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</si>
  <si>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</si>
  <si>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</si>
  <si>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</si>
  <si>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</si>
  <si>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</si>
  <si>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</si>
  <si>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</si>
  <si>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</si>
  <si>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</si>
  <si>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</si>
  <si>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</si>
  <si>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</si>
  <si>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</si>
  <si>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</si>
  <si>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</si>
  <si>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</si>
  <si>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</si>
  <si>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</si>
  <si>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</si>
  <si>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</si>
  <si>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</si>
  <si>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</si>
  <si>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</si>
  <si>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</si>
  <si>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</si>
  <si>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</si>
  <si>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</si>
  <si>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</si>
  <si>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</si>
  <si>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</si>
  <si>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</si>
  <si>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</si>
  <si>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</si>
  <si>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</si>
  <si>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</si>
  <si>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</si>
  <si>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</si>
  <si>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</si>
  <si>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</si>
  <si>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</si>
  <si>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</si>
  <si>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</si>
  <si>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</si>
  <si>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</si>
  <si>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</si>
  <si>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</si>
  <si>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</si>
  <si>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</si>
  <si>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</si>
  <si>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</si>
  <si>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</si>
  <si>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</si>
  <si>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</si>
  <si>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</si>
  <si>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</si>
  <si>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</si>
  <si>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</si>
  <si>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</si>
  <si>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</si>
  <si>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</si>
  <si>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</si>
  <si>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</si>
  <si>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</si>
  <si>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</si>
  <si>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</si>
  <si>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</si>
  <si>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</si>
  <si>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</si>
  <si>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</si>
  <si>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</si>
  <si>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</si>
  <si>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</si>
  <si>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</si>
  <si>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</si>
  <si>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</si>
  <si>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</si>
  <si>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</si>
  <si>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</si>
  <si>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</si>
  <si>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</si>
  <si>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</si>
  <si>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</si>
  <si>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</si>
  <si>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</si>
  <si>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</si>
  <si>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</si>
  <si>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</si>
  <si>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</si>
  <si>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</si>
  <si>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</si>
  <si>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</si>
  <si>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</si>
  <si>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</si>
  <si>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</si>
  <si>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</si>
  <si>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</si>
  <si>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</si>
  <si>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</si>
  <si>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</si>
  <si>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</si>
  <si>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</si>
  <si>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</si>
  <si>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</si>
  <si>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</si>
  <si>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</si>
  <si>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</si>
  <si>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</si>
  <si>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</si>
  <si>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</si>
  <si>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</si>
  <si>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</si>
  <si>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</si>
  <si>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</si>
  <si>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</si>
  <si>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</si>
  <si>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</si>
  <si>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</si>
  <si>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</si>
  <si>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</si>
  <si>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</si>
  <si>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</si>
  <si>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</si>
  <si>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</si>
  <si>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</si>
  <si>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</si>
  <si>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</si>
  <si>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</si>
  <si>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</si>
  <si>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</si>
  <si>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</si>
  <si>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</si>
  <si>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</si>
  <si>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</si>
  <si>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</si>
  <si>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</si>
  <si>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</si>
  <si>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</si>
  <si>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</si>
  <si>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</si>
  <si>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</si>
  <si>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</si>
  <si>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</si>
  <si>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</si>
  <si>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</si>
  <si>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</si>
  <si>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</si>
  <si>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</si>
  <si>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</si>
  <si>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</si>
  <si>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</si>
  <si>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</si>
  <si>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</si>
  <si>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</si>
  <si>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</si>
  <si>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</si>
  <si>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</si>
  <si>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</si>
  <si>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</si>
  <si>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</si>
  <si>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</si>
  <si>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</si>
  <si>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</si>
  <si>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</si>
  <si>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</si>
  <si>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</si>
  <si>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</si>
  <si>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</si>
  <si>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</si>
  <si>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</si>
  <si>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</si>
  <si>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</si>
  <si>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</si>
  <si>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</si>
  <si>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</si>
  <si>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</si>
  <si>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</si>
  <si>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</si>
  <si>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</si>
  <si>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</si>
  <si>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</si>
  <si>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</si>
  <si>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</si>
  <si>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</si>
  <si>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</si>
  <si>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</si>
  <si>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</si>
  <si>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</si>
  <si>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</si>
  <si>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</si>
  <si>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</si>
  <si>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</si>
  <si>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</si>
  <si>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</si>
  <si>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</si>
  <si>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</si>
  <si>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</si>
  <si>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</si>
  <si>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</si>
  <si>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</si>
  <si>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</si>
  <si>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</si>
  <si>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</si>
  <si>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</si>
  <si>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</si>
  <si>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</si>
  <si>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</si>
  <si>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</si>
  <si>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</si>
  <si>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</si>
  <si>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</si>
  <si>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</si>
  <si>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</si>
  <si>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</si>
  <si>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</si>
  <si>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</si>
  <si>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</si>
  <si>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</si>
  <si>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</si>
  <si>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</si>
  <si>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</si>
  <si>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</si>
  <si>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</si>
  <si>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</si>
  <si>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</si>
  <si>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</si>
  <si>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</si>
  <si>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</si>
  <si>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</si>
  <si>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</si>
  <si>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</si>
  <si>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</si>
  <si>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</si>
  <si>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</si>
  <si>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</si>
  <si>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</si>
  <si>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</si>
  <si>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</si>
  <si>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</si>
  <si>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</si>
  <si>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</si>
  <si>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</si>
  <si>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</si>
  <si>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</si>
  <si>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</si>
  <si>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</si>
  <si>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</si>
  <si>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</si>
  <si>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</si>
  <si>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</si>
  <si>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</si>
  <si>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</si>
  <si>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</si>
  <si>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</si>
  <si>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</si>
  <si>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</si>
  <si>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</si>
  <si>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</si>
  <si>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</si>
  <si>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</si>
  <si>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</si>
  <si>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</si>
  <si>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</si>
  <si>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</si>
  <si>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</si>
  <si>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</si>
  <si>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</si>
  <si>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</si>
  <si>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</si>
  <si>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</si>
  <si>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</si>
  <si>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</si>
  <si>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</si>
  <si>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</si>
  <si>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</si>
  <si>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</si>
  <si>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</si>
  <si>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</si>
  <si>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</si>
  <si>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</si>
  <si>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</si>
  <si>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</si>
  <si>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</si>
  <si>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</si>
  <si>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</si>
  <si>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</si>
  <si>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</si>
  <si>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</si>
  <si>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</si>
  <si>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</si>
  <si>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</si>
  <si>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</si>
  <si>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</si>
  <si>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</si>
  <si>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</si>
  <si>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</si>
  <si>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</si>
  <si>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</si>
  <si>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</si>
  <si>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</si>
  <si>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</si>
  <si>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</si>
  <si>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</si>
  <si>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</si>
  <si>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</si>
  <si>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</si>
  <si>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</si>
  <si>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</si>
  <si>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</si>
  <si>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</si>
  <si>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</si>
  <si>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</si>
  <si>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</si>
  <si>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</si>
  <si>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</si>
  <si>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</si>
  <si>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</si>
  <si>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</si>
  <si>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</si>
  <si>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</si>
  <si>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</si>
  <si>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</si>
  <si>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</si>
  <si>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</si>
  <si>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</si>
  <si>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</si>
  <si>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</si>
  <si>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</si>
  <si>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</si>
  <si>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</si>
  <si>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</si>
  <si>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</si>
  <si>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</si>
  <si>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</si>
  <si>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</si>
  <si>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</si>
  <si>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</si>
  <si>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</si>
  <si>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</si>
  <si>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</si>
  <si>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</si>
  <si>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</si>
  <si>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</si>
  <si>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</si>
  <si>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</si>
  <si>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</si>
  <si>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</si>
  <si>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</si>
  <si>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</si>
  <si>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</si>
  <si>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</si>
  <si>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</si>
  <si>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</si>
  <si>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</si>
  <si>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</si>
  <si>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</si>
  <si>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</si>
  <si>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</si>
  <si>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</si>
  <si>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</si>
  <si>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</si>
  <si>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</si>
  <si>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</si>
  <si>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</si>
  <si>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</si>
  <si>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</si>
  <si>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</si>
  <si>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</si>
  <si>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</si>
  <si>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</si>
  <si>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</si>
  <si>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</si>
  <si>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</si>
  <si>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</si>
  <si>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</si>
  <si>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</si>
  <si>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</si>
  <si>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</si>
  <si>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</si>
  <si>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</si>
  <si>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</si>
  <si>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</si>
  <si>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</si>
  <si>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</si>
  <si>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</si>
  <si>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</si>
  <si>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</si>
  <si>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</si>
  <si>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</si>
  <si>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</si>
  <si>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</si>
  <si>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</si>
  <si>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</si>
  <si>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</si>
  <si>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</si>
  <si>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</si>
  <si>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</si>
  <si>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</si>
  <si>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</si>
  <si>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</si>
  <si>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</si>
  <si>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</si>
  <si>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</si>
  <si>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</si>
  <si>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</si>
  <si>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</si>
  <si>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</si>
  <si>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</si>
  <si>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</si>
  <si>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</si>
  <si>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</si>
  <si>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</si>
  <si>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</si>
  <si>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</si>
  <si>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</si>
  <si>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</si>
  <si>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</si>
  <si>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</si>
  <si>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</si>
  <si>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Acople storz de 2" x11/2"</t>
  </si>
  <si>
    <t>Abrazadera 11/2 alta presion</t>
  </si>
  <si>
    <t>M</t>
  </si>
  <si>
    <t>Acople grifo con salida 2"</t>
  </si>
  <si>
    <t>Pitón de riego</t>
  </si>
  <si>
    <t>m</t>
  </si>
  <si>
    <t>Manguera PVC espiral de 11/2" ( 2x 25 m)</t>
  </si>
  <si>
    <t>com sierral</t>
  </si>
  <si>
    <t xml:space="preserve">Manguera PVC espiral de 11/2" </t>
  </si>
  <si>
    <t>1927A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</si>
</sst>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27" xfId="0" applyFont="1" applyFill="1" applyBorder="1" applyAlignment="1" applyProtection="1">
      <alignment/>
      <protection locked="0"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/>
      <protection locked="0"/>
    </xf>
    <xf numFmtId="166" fontId="27" fillId="33" borderId="31" xfId="0" applyNumberFormat="1" applyFont="1" applyFill="1" applyBorder="1" applyAlignment="1" applyProtection="1">
      <alignment horizontal="center"/>
      <protection/>
    </xf>
    <xf numFmtId="166" fontId="27" fillId="33" borderId="31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17</xdr:row>
      <xdr:rowOff>95250</xdr:rowOff>
    </xdr:from>
    <xdr:to>
      <xdr:col>4</xdr:col>
      <xdr:colOff>514350</xdr:colOff>
      <xdr:row>23</xdr:row>
      <xdr:rowOff>85725</xdr:rowOff>
    </xdr:to>
    <xdr:pic>
      <xdr:nvPicPr>
        <xdr:cNvPr id="3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857625"/>
          <a:ext cx="1971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B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 t="s">
        <v>581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1" t="s">
        <v>191</v>
      </c>
      <c r="E4" s="38" t="s">
        <v>12</v>
      </c>
      <c r="F4" s="82"/>
      <c r="G4" s="82"/>
      <c r="H4" s="83"/>
      <c r="I4" s="38" t="s">
        <v>9</v>
      </c>
      <c r="J4" s="84">
        <f>VLOOKUP(D4,CLIENTES,10,FALSE)</f>
        <v>0</v>
      </c>
      <c r="K4" s="20"/>
    </row>
    <row r="5" spans="2:11" ht="15">
      <c r="B5" s="39"/>
      <c r="C5" s="40"/>
      <c r="D5" s="85"/>
      <c r="E5" s="112">
        <f>VLOOKUP(D4,CLIENTES,4,FALSE)</f>
        <v>0</v>
      </c>
      <c r="F5" s="112"/>
      <c r="G5" s="112"/>
      <c r="H5" s="112"/>
      <c r="I5" s="112"/>
      <c r="J5" s="113"/>
      <c r="K5" s="20"/>
    </row>
    <row r="6" spans="2:10" ht="17.25" customHeight="1">
      <c r="B6" s="39" t="s">
        <v>26</v>
      </c>
      <c r="C6" s="40"/>
      <c r="D6" s="86" t="str">
        <f>VLOOKUP(D4,CLIENTES,2,FALSE)</f>
        <v>DIMENSION S.A.</v>
      </c>
      <c r="E6" s="40" t="s">
        <v>7</v>
      </c>
      <c r="F6" s="112" t="str">
        <f>VLOOKUP(D4,CLIENTES,5,FALSE)</f>
        <v>LO ESPEJO</v>
      </c>
      <c r="G6" s="112"/>
      <c r="H6" s="112"/>
      <c r="I6" s="87">
        <f>VLOOKUP(D4,CLIENTES,11,FALSE)</f>
        <v>0</v>
      </c>
      <c r="J6" s="88"/>
    </row>
    <row r="7" spans="2:10" ht="15">
      <c r="B7" s="39" t="s">
        <v>24</v>
      </c>
      <c r="C7" s="40"/>
      <c r="D7" s="86" t="str">
        <f>VLOOKUP(D4,CLIENTES,3,FALSE)</f>
        <v>MAQUINARIA</v>
      </c>
      <c r="E7" s="40" t="s">
        <v>8</v>
      </c>
      <c r="F7" s="112" t="str">
        <f>VLOOKUP(D4,CLIENTES,6,FALSE)</f>
        <v>STGO</v>
      </c>
      <c r="G7" s="112"/>
      <c r="H7" s="112"/>
      <c r="I7" s="40" t="s">
        <v>25</v>
      </c>
      <c r="J7" s="89" t="str">
        <f>VLOOKUP(D4,CLIENTES,8,FALSE)</f>
        <v>Pablo Rozas</v>
      </c>
    </row>
    <row r="8" spans="2:12" ht="15.75" thickBot="1">
      <c r="B8" s="110" t="s">
        <v>27</v>
      </c>
      <c r="C8" s="111"/>
      <c r="D8" s="86">
        <f>VLOOKUP(D4,CLIENTES,7,FALSE)</f>
        <v>0</v>
      </c>
      <c r="E8" s="40" t="s">
        <v>11</v>
      </c>
      <c r="F8" s="112"/>
      <c r="G8" s="112"/>
      <c r="H8" s="112"/>
      <c r="I8" s="40" t="s">
        <v>14</v>
      </c>
      <c r="J8" s="41">
        <f ca="1">TODAY()</f>
        <v>41872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N9" s="8">
        <v>52400</v>
      </c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17" t="s">
        <v>23</v>
      </c>
      <c r="D10" s="118"/>
      <c r="E10" s="119"/>
      <c r="F10" s="47" t="s">
        <v>0</v>
      </c>
      <c r="G10" s="48" t="s">
        <v>22</v>
      </c>
      <c r="H10" s="48" t="s">
        <v>15</v>
      </c>
      <c r="I10" s="49" t="s">
        <v>13</v>
      </c>
      <c r="J10" s="108" t="s">
        <v>2</v>
      </c>
      <c r="K10" s="24"/>
      <c r="L10" s="25"/>
      <c r="M10" s="25"/>
      <c r="N10" s="25" t="s">
        <v>579</v>
      </c>
      <c r="O10" s="25"/>
      <c r="P10" s="26" t="s">
        <v>16</v>
      </c>
      <c r="Q10" s="25" t="s">
        <v>18</v>
      </c>
      <c r="R10" s="27" t="s">
        <v>19</v>
      </c>
    </row>
    <row r="11" spans="2:18" ht="15">
      <c r="B11" s="106">
        <v>1</v>
      </c>
      <c r="C11" s="114" t="s">
        <v>580</v>
      </c>
      <c r="D11" s="115"/>
      <c r="E11" s="116"/>
      <c r="F11" s="102">
        <v>15</v>
      </c>
      <c r="G11" s="90" t="s">
        <v>574</v>
      </c>
      <c r="H11" s="91">
        <f aca="true" t="shared" si="0" ref="H11:H16">+R11</f>
        <v>5343.03</v>
      </c>
      <c r="I11" s="92"/>
      <c r="J11" s="99">
        <f aca="true" t="shared" si="1" ref="J11:J16">+F11*H11*(1-I12/100)</f>
        <v>80145.45</v>
      </c>
      <c r="K11" s="28"/>
      <c r="L11" s="29">
        <f>5654*(1-0.37)</f>
        <v>3562.02</v>
      </c>
      <c r="M11" s="29"/>
      <c r="N11" s="29"/>
      <c r="O11" s="29"/>
      <c r="P11" s="30">
        <v>1.5</v>
      </c>
      <c r="Q11" s="31">
        <f>+L11</f>
        <v>3562.02</v>
      </c>
      <c r="R11" s="100">
        <f>Q11*P11</f>
        <v>5343.03</v>
      </c>
    </row>
    <row r="12" spans="2:18" ht="15">
      <c r="B12" s="107">
        <v>2</v>
      </c>
      <c r="C12" s="114" t="s">
        <v>572</v>
      </c>
      <c r="D12" s="115"/>
      <c r="E12" s="116"/>
      <c r="F12" s="103">
        <v>4</v>
      </c>
      <c r="G12" s="96" t="s">
        <v>22</v>
      </c>
      <c r="H12" s="97">
        <f t="shared" si="0"/>
        <v>11171.16</v>
      </c>
      <c r="I12" s="98"/>
      <c r="J12" s="99">
        <f t="shared" si="1"/>
        <v>44684.64</v>
      </c>
      <c r="K12" s="28"/>
      <c r="L12" s="29">
        <f>8866*(1-0.1)</f>
        <v>7979.400000000001</v>
      </c>
      <c r="M12" s="29"/>
      <c r="N12" s="29"/>
      <c r="O12" s="29"/>
      <c r="P12" s="30">
        <v>1.4</v>
      </c>
      <c r="Q12" s="31">
        <f>+L12</f>
        <v>7979.400000000001</v>
      </c>
      <c r="R12" s="100">
        <f aca="true" t="shared" si="2" ref="R12:R35">Q12*P12</f>
        <v>11171.16</v>
      </c>
    </row>
    <row r="13" spans="2:18" ht="15">
      <c r="B13" s="107">
        <v>3</v>
      </c>
      <c r="C13" s="114" t="s">
        <v>573</v>
      </c>
      <c r="D13" s="115"/>
      <c r="E13" s="116"/>
      <c r="F13" s="103">
        <v>8</v>
      </c>
      <c r="G13" s="96" t="s">
        <v>22</v>
      </c>
      <c r="H13" s="97">
        <f t="shared" si="0"/>
        <v>2018</v>
      </c>
      <c r="I13" s="98"/>
      <c r="J13" s="99">
        <f t="shared" si="1"/>
        <v>16144</v>
      </c>
      <c r="K13" s="28"/>
      <c r="L13" s="29"/>
      <c r="M13" s="29">
        <v>2018</v>
      </c>
      <c r="N13" s="29"/>
      <c r="O13" s="29"/>
      <c r="P13" s="30">
        <v>1</v>
      </c>
      <c r="Q13" s="31">
        <f>+M13</f>
        <v>2018</v>
      </c>
      <c r="R13" s="100">
        <f t="shared" si="2"/>
        <v>2018</v>
      </c>
    </row>
    <row r="14" spans="2:18" ht="15">
      <c r="B14" s="107">
        <v>4</v>
      </c>
      <c r="C14" s="114" t="s">
        <v>575</v>
      </c>
      <c r="D14" s="115"/>
      <c r="E14" s="116"/>
      <c r="F14" s="103">
        <v>1</v>
      </c>
      <c r="G14" s="96" t="s">
        <v>22</v>
      </c>
      <c r="H14" s="97">
        <f t="shared" si="0"/>
        <v>21984.199999999997</v>
      </c>
      <c r="I14" s="98"/>
      <c r="J14" s="99">
        <f t="shared" si="1"/>
        <v>21984.199999999997</v>
      </c>
      <c r="K14" s="28"/>
      <c r="L14" s="29"/>
      <c r="M14" s="109"/>
      <c r="N14" s="29">
        <v>15703</v>
      </c>
      <c r="O14" s="29"/>
      <c r="P14" s="30">
        <v>1.4</v>
      </c>
      <c r="Q14" s="31">
        <f>+N14</f>
        <v>15703</v>
      </c>
      <c r="R14" s="100">
        <f t="shared" si="2"/>
        <v>21984.199999999997</v>
      </c>
    </row>
    <row r="15" spans="2:18" ht="15">
      <c r="B15" s="107">
        <v>5</v>
      </c>
      <c r="C15" s="114" t="s">
        <v>576</v>
      </c>
      <c r="D15" s="115"/>
      <c r="E15" s="116"/>
      <c r="F15" s="103">
        <v>1</v>
      </c>
      <c r="G15" s="96" t="s">
        <v>22</v>
      </c>
      <c r="H15" s="97">
        <f t="shared" si="0"/>
        <v>32219.6</v>
      </c>
      <c r="I15" s="98"/>
      <c r="J15" s="99">
        <f t="shared" si="1"/>
        <v>32219.6</v>
      </c>
      <c r="K15" s="28"/>
      <c r="L15" s="29"/>
      <c r="M15" s="109"/>
      <c r="N15" s="29">
        <v>23014</v>
      </c>
      <c r="O15" s="29"/>
      <c r="P15" s="30">
        <v>1.4</v>
      </c>
      <c r="Q15" s="31">
        <f>+N15</f>
        <v>23014</v>
      </c>
      <c r="R15" s="100">
        <f t="shared" si="2"/>
        <v>32219.6</v>
      </c>
    </row>
    <row r="16" spans="2:18" ht="15">
      <c r="B16" s="107">
        <v>6</v>
      </c>
      <c r="C16" s="114" t="s">
        <v>578</v>
      </c>
      <c r="D16" s="115"/>
      <c r="E16" s="116"/>
      <c r="F16" s="103">
        <v>50</v>
      </c>
      <c r="G16" s="96" t="s">
        <v>577</v>
      </c>
      <c r="H16" s="97">
        <f t="shared" si="0"/>
        <v>4986.799999999999</v>
      </c>
      <c r="I16" s="98"/>
      <c r="J16" s="99">
        <f t="shared" si="1"/>
        <v>249339.99999999997</v>
      </c>
      <c r="K16" s="28"/>
      <c r="L16" s="29">
        <v>3562</v>
      </c>
      <c r="M16" s="29"/>
      <c r="N16" s="29"/>
      <c r="O16" s="29"/>
      <c r="P16" s="30">
        <v>1.4</v>
      </c>
      <c r="Q16" s="31">
        <f>+L16</f>
        <v>3562</v>
      </c>
      <c r="R16" s="100">
        <f>+Q16*P16</f>
        <v>4986.799999999999</v>
      </c>
    </row>
    <row r="17" spans="2:18" ht="15">
      <c r="B17" s="107"/>
      <c r="C17" s="114"/>
      <c r="D17" s="115"/>
      <c r="E17" s="116"/>
      <c r="F17" s="103"/>
      <c r="G17" s="96"/>
      <c r="H17" s="97"/>
      <c r="I17" s="98"/>
      <c r="J17" s="99"/>
      <c r="K17" s="28">
        <v>7</v>
      </c>
      <c r="L17" s="29"/>
      <c r="M17" s="29"/>
      <c r="N17" s="29"/>
      <c r="O17" s="29"/>
      <c r="P17" s="30">
        <v>1.6</v>
      </c>
      <c r="Q17" s="31">
        <f aca="true" t="shared" si="3" ref="Q17:Q34">+M17</f>
        <v>0</v>
      </c>
      <c r="R17" s="100">
        <f t="shared" si="2"/>
        <v>0</v>
      </c>
    </row>
    <row r="18" spans="2:18" ht="15">
      <c r="B18" s="107"/>
      <c r="C18" s="114"/>
      <c r="D18" s="115"/>
      <c r="E18" s="116"/>
      <c r="F18" s="103"/>
      <c r="G18" s="96"/>
      <c r="H18" s="97"/>
      <c r="I18" s="98"/>
      <c r="J18" s="99"/>
      <c r="K18" s="28">
        <v>8</v>
      </c>
      <c r="L18" s="29"/>
      <c r="M18" s="29"/>
      <c r="N18" s="29"/>
      <c r="O18" s="29"/>
      <c r="P18" s="30">
        <v>1.6</v>
      </c>
      <c r="Q18" s="31">
        <f t="shared" si="3"/>
        <v>0</v>
      </c>
      <c r="R18" s="100">
        <f t="shared" si="2"/>
        <v>0</v>
      </c>
    </row>
    <row r="19" spans="2:18" ht="15">
      <c r="B19" s="107"/>
      <c r="C19" s="114"/>
      <c r="D19" s="115"/>
      <c r="E19" s="116"/>
      <c r="F19" s="103"/>
      <c r="G19" s="96"/>
      <c r="H19" s="97"/>
      <c r="I19" s="98"/>
      <c r="J19" s="99"/>
      <c r="K19" s="28">
        <v>9</v>
      </c>
      <c r="L19" s="29"/>
      <c r="M19" s="29"/>
      <c r="N19" s="29"/>
      <c r="O19" s="29"/>
      <c r="P19" s="30">
        <v>1.6</v>
      </c>
      <c r="Q19" s="31">
        <f t="shared" si="3"/>
        <v>0</v>
      </c>
      <c r="R19" s="35">
        <f t="shared" si="2"/>
        <v>0</v>
      </c>
    </row>
    <row r="20" spans="2:18" ht="15">
      <c r="B20" s="107"/>
      <c r="C20" s="114"/>
      <c r="D20" s="115"/>
      <c r="E20" s="116"/>
      <c r="F20" s="103"/>
      <c r="G20" s="96"/>
      <c r="H20" s="97"/>
      <c r="I20" s="98"/>
      <c r="J20" s="99"/>
      <c r="K20" s="28">
        <v>10</v>
      </c>
      <c r="L20" s="29"/>
      <c r="M20" s="29"/>
      <c r="N20" s="29"/>
      <c r="O20" s="29"/>
      <c r="P20" s="30">
        <v>1.7</v>
      </c>
      <c r="Q20" s="31">
        <f t="shared" si="3"/>
        <v>0</v>
      </c>
      <c r="R20" s="35">
        <f t="shared" si="2"/>
        <v>0</v>
      </c>
    </row>
    <row r="21" spans="2:18" ht="15">
      <c r="B21" s="107"/>
      <c r="C21" s="114"/>
      <c r="D21" s="115"/>
      <c r="E21" s="116"/>
      <c r="F21" s="103"/>
      <c r="G21" s="96"/>
      <c r="H21" s="97"/>
      <c r="I21" s="98"/>
      <c r="J21" s="99"/>
      <c r="K21" s="28">
        <v>11</v>
      </c>
      <c r="L21" s="29"/>
      <c r="M21" s="29"/>
      <c r="N21" s="29"/>
      <c r="O21" s="29"/>
      <c r="P21" s="30">
        <v>1.5</v>
      </c>
      <c r="Q21" s="31">
        <f t="shared" si="3"/>
        <v>0</v>
      </c>
      <c r="R21" s="35">
        <f t="shared" si="2"/>
        <v>0</v>
      </c>
    </row>
    <row r="22" spans="2:18" ht="15">
      <c r="B22" s="107"/>
      <c r="C22" s="114"/>
      <c r="D22" s="115"/>
      <c r="E22" s="116"/>
      <c r="F22" s="103"/>
      <c r="G22" s="96"/>
      <c r="H22" s="97"/>
      <c r="I22" s="98"/>
      <c r="J22" s="99"/>
      <c r="K22" s="28">
        <v>12</v>
      </c>
      <c r="L22" s="29"/>
      <c r="M22" s="29"/>
      <c r="N22" s="29"/>
      <c r="O22" s="29"/>
      <c r="P22" s="30">
        <v>1.5</v>
      </c>
      <c r="Q22" s="31">
        <f t="shared" si="3"/>
        <v>0</v>
      </c>
      <c r="R22" s="35">
        <f t="shared" si="2"/>
        <v>0</v>
      </c>
    </row>
    <row r="23" spans="2:18" ht="15">
      <c r="B23" s="107"/>
      <c r="C23" s="93"/>
      <c r="D23" s="94"/>
      <c r="E23" s="95"/>
      <c r="F23" s="103"/>
      <c r="G23" s="96"/>
      <c r="H23" s="97"/>
      <c r="I23" s="98"/>
      <c r="J23" s="99"/>
      <c r="K23" s="28">
        <v>13</v>
      </c>
      <c r="L23" s="29"/>
      <c r="M23" s="29"/>
      <c r="N23" s="29"/>
      <c r="O23" s="29"/>
      <c r="P23" s="30">
        <v>1</v>
      </c>
      <c r="Q23" s="31">
        <f>+L23</f>
        <v>0</v>
      </c>
      <c r="R23" s="35">
        <f t="shared" si="2"/>
        <v>0</v>
      </c>
    </row>
    <row r="24" spans="2:18" ht="15">
      <c r="B24" s="107"/>
      <c r="C24" s="93"/>
      <c r="D24" s="94"/>
      <c r="E24" s="95"/>
      <c r="F24" s="103"/>
      <c r="G24" s="96"/>
      <c r="H24" s="97"/>
      <c r="I24" s="98"/>
      <c r="J24" s="99"/>
      <c r="K24" s="28">
        <v>14</v>
      </c>
      <c r="L24" s="29"/>
      <c r="M24" s="29"/>
      <c r="N24" s="29"/>
      <c r="O24" s="29"/>
      <c r="P24" s="30">
        <v>1.6</v>
      </c>
      <c r="Q24" s="31">
        <f t="shared" si="3"/>
        <v>0</v>
      </c>
      <c r="R24" s="35">
        <f t="shared" si="2"/>
        <v>0</v>
      </c>
    </row>
    <row r="25" spans="2:18" ht="15">
      <c r="B25" s="107"/>
      <c r="C25" s="93"/>
      <c r="D25" s="94"/>
      <c r="E25" s="95"/>
      <c r="F25" s="103"/>
      <c r="G25" s="96"/>
      <c r="H25" s="97"/>
      <c r="I25" s="98"/>
      <c r="J25" s="99"/>
      <c r="K25" s="28">
        <v>15</v>
      </c>
      <c r="L25" s="29"/>
      <c r="M25" s="29"/>
      <c r="N25" s="29"/>
      <c r="O25" s="29"/>
      <c r="P25" s="30">
        <v>1.6</v>
      </c>
      <c r="Q25" s="31">
        <f t="shared" si="3"/>
        <v>0</v>
      </c>
      <c r="R25" s="35">
        <f t="shared" si="2"/>
        <v>0</v>
      </c>
    </row>
    <row r="26" spans="2:18" ht="15">
      <c r="B26" s="107"/>
      <c r="C26" s="93"/>
      <c r="D26" s="94"/>
      <c r="E26" s="95"/>
      <c r="F26" s="103"/>
      <c r="G26" s="96"/>
      <c r="H26" s="97"/>
      <c r="I26" s="98"/>
      <c r="J26" s="99"/>
      <c r="K26" s="28">
        <v>16</v>
      </c>
      <c r="L26" s="29"/>
      <c r="M26" s="29"/>
      <c r="N26" s="29"/>
      <c r="O26" s="29"/>
      <c r="P26" s="30">
        <v>1.6</v>
      </c>
      <c r="Q26" s="31">
        <f t="shared" si="3"/>
        <v>0</v>
      </c>
      <c r="R26" s="35">
        <f t="shared" si="2"/>
        <v>0</v>
      </c>
    </row>
    <row r="27" spans="2:18" ht="15">
      <c r="B27" s="107"/>
      <c r="C27" s="93"/>
      <c r="D27" s="94"/>
      <c r="E27" s="95"/>
      <c r="F27" s="103"/>
      <c r="G27" s="96"/>
      <c r="H27" s="97"/>
      <c r="I27" s="98"/>
      <c r="J27" s="99"/>
      <c r="K27" s="28">
        <v>17</v>
      </c>
      <c r="L27" s="29"/>
      <c r="M27" s="29"/>
      <c r="N27" s="29"/>
      <c r="O27" s="29"/>
      <c r="P27" s="30">
        <v>1.6</v>
      </c>
      <c r="Q27" s="31">
        <f t="shared" si="3"/>
        <v>0</v>
      </c>
      <c r="R27" s="35">
        <f t="shared" si="2"/>
        <v>0</v>
      </c>
    </row>
    <row r="28" spans="2:18" ht="15">
      <c r="B28" s="107"/>
      <c r="C28" s="93"/>
      <c r="D28" s="94"/>
      <c r="E28" s="95"/>
      <c r="F28" s="103"/>
      <c r="G28" s="96"/>
      <c r="H28" s="97"/>
      <c r="I28" s="98"/>
      <c r="J28" s="99"/>
      <c r="K28" s="28">
        <v>18</v>
      </c>
      <c r="L28" s="29"/>
      <c r="M28" s="29"/>
      <c r="N28" s="29"/>
      <c r="O28" s="29"/>
      <c r="P28" s="30">
        <v>1.5</v>
      </c>
      <c r="Q28" s="31">
        <f t="shared" si="3"/>
        <v>0</v>
      </c>
      <c r="R28" s="35">
        <f t="shared" si="2"/>
        <v>0</v>
      </c>
    </row>
    <row r="29" spans="2:18" ht="15">
      <c r="B29" s="107"/>
      <c r="C29" s="93"/>
      <c r="D29" s="94"/>
      <c r="E29" s="95"/>
      <c r="F29" s="103"/>
      <c r="G29" s="96"/>
      <c r="H29" s="97"/>
      <c r="I29" s="98"/>
      <c r="J29" s="99"/>
      <c r="K29" s="28">
        <v>19</v>
      </c>
      <c r="L29" s="29"/>
      <c r="M29" s="29"/>
      <c r="N29" s="29"/>
      <c r="O29" s="29"/>
      <c r="P29" s="30">
        <v>1.5</v>
      </c>
      <c r="Q29" s="31">
        <f t="shared" si="3"/>
        <v>0</v>
      </c>
      <c r="R29" s="35">
        <f t="shared" si="2"/>
        <v>0</v>
      </c>
    </row>
    <row r="30" spans="2:18" ht="15">
      <c r="B30" s="107"/>
      <c r="C30" s="93"/>
      <c r="D30" s="94"/>
      <c r="E30" s="95"/>
      <c r="F30" s="103"/>
      <c r="G30" s="96"/>
      <c r="H30" s="97"/>
      <c r="I30" s="98"/>
      <c r="J30" s="99"/>
      <c r="K30" s="28">
        <v>20</v>
      </c>
      <c r="L30" s="29"/>
      <c r="M30" s="29"/>
      <c r="N30" s="29"/>
      <c r="O30" s="29"/>
      <c r="P30" s="30">
        <v>1.5</v>
      </c>
      <c r="Q30" s="31">
        <f t="shared" si="3"/>
        <v>0</v>
      </c>
      <c r="R30" s="35">
        <f t="shared" si="2"/>
        <v>0</v>
      </c>
    </row>
    <row r="31" spans="2:18" ht="15">
      <c r="B31" s="107"/>
      <c r="C31" s="93"/>
      <c r="D31" s="94"/>
      <c r="E31" s="95"/>
      <c r="F31" s="103"/>
      <c r="G31" s="96"/>
      <c r="H31" s="97"/>
      <c r="I31" s="98"/>
      <c r="J31" s="99"/>
      <c r="K31" s="28">
        <v>21</v>
      </c>
      <c r="L31" s="29"/>
      <c r="M31" s="29"/>
      <c r="N31" s="29"/>
      <c r="O31" s="29"/>
      <c r="P31" s="30">
        <v>1.5</v>
      </c>
      <c r="Q31" s="31">
        <f t="shared" si="3"/>
        <v>0</v>
      </c>
      <c r="R31" s="35">
        <f t="shared" si="2"/>
        <v>0</v>
      </c>
    </row>
    <row r="32" spans="2:18" ht="15">
      <c r="B32" s="107"/>
      <c r="C32" s="93"/>
      <c r="D32" s="94"/>
      <c r="E32" s="95"/>
      <c r="F32" s="103"/>
      <c r="G32" s="96"/>
      <c r="H32" s="97"/>
      <c r="I32" s="98"/>
      <c r="J32" s="99"/>
      <c r="K32" s="28">
        <v>22</v>
      </c>
      <c r="L32" s="29"/>
      <c r="M32" s="29"/>
      <c r="N32" s="29"/>
      <c r="O32" s="29"/>
      <c r="P32" s="30">
        <v>1.5</v>
      </c>
      <c r="Q32" s="31">
        <f t="shared" si="3"/>
        <v>0</v>
      </c>
      <c r="R32" s="35">
        <f t="shared" si="2"/>
        <v>0</v>
      </c>
    </row>
    <row r="33" spans="2:18" ht="15">
      <c r="B33" s="107"/>
      <c r="C33" s="93"/>
      <c r="D33" s="94"/>
      <c r="E33" s="95"/>
      <c r="F33" s="103"/>
      <c r="G33" s="96"/>
      <c r="H33" s="97"/>
      <c r="I33" s="98"/>
      <c r="J33" s="99"/>
      <c r="K33" s="28">
        <v>23</v>
      </c>
      <c r="L33" s="29"/>
      <c r="M33" s="29"/>
      <c r="N33" s="29"/>
      <c r="O33" s="29"/>
      <c r="P33" s="30">
        <v>1.5</v>
      </c>
      <c r="Q33" s="31">
        <f t="shared" si="3"/>
        <v>0</v>
      </c>
      <c r="R33" s="35">
        <f t="shared" si="2"/>
        <v>0</v>
      </c>
    </row>
    <row r="34" spans="2:18" ht="15">
      <c r="B34" s="107"/>
      <c r="C34" s="93"/>
      <c r="D34" s="94"/>
      <c r="E34" s="95"/>
      <c r="F34" s="103"/>
      <c r="G34" s="96"/>
      <c r="H34" s="97"/>
      <c r="I34" s="98"/>
      <c r="J34" s="99"/>
      <c r="K34" s="28">
        <v>24</v>
      </c>
      <c r="L34" s="29"/>
      <c r="M34" s="29"/>
      <c r="N34" s="29"/>
      <c r="O34" s="29"/>
      <c r="P34" s="30">
        <v>1.5</v>
      </c>
      <c r="Q34" s="31">
        <f t="shared" si="3"/>
        <v>0</v>
      </c>
      <c r="R34" s="35">
        <f t="shared" si="2"/>
        <v>0</v>
      </c>
    </row>
    <row r="35" spans="2:18" ht="15.75" thickBot="1">
      <c r="B35" s="101">
        <v>18</v>
      </c>
      <c r="C35" s="51"/>
      <c r="D35" s="52"/>
      <c r="E35" s="53"/>
      <c r="F35" s="104"/>
      <c r="G35" s="50"/>
      <c r="H35" s="77"/>
      <c r="I35" s="78">
        <v>0</v>
      </c>
      <c r="J35" s="79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2"/>
        <v>0</v>
      </c>
    </row>
    <row r="36" spans="2:10" ht="15">
      <c r="B36" s="54" t="s">
        <v>17</v>
      </c>
      <c r="C36" s="105"/>
      <c r="D36" s="40"/>
      <c r="E36" s="40"/>
      <c r="F36" s="55"/>
      <c r="G36" s="56" t="s">
        <v>3</v>
      </c>
      <c r="H36" s="57"/>
      <c r="I36" s="58"/>
      <c r="J36" s="59">
        <f>SUM(J11:J35)</f>
        <v>444517.88999999996</v>
      </c>
    </row>
    <row r="37" spans="2:10" ht="15">
      <c r="B37" s="60"/>
      <c r="C37" s="61"/>
      <c r="D37" s="62"/>
      <c r="E37" s="40"/>
      <c r="F37" s="63"/>
      <c r="G37" s="64" t="s">
        <v>13</v>
      </c>
      <c r="H37" s="65"/>
      <c r="I37" s="66"/>
      <c r="J37" s="67">
        <f>J36*I37</f>
        <v>0</v>
      </c>
    </row>
    <row r="38" spans="2:10" ht="15">
      <c r="B38" s="39"/>
      <c r="C38" s="40"/>
      <c r="D38" s="40"/>
      <c r="E38" s="40"/>
      <c r="F38" s="68"/>
      <c r="G38" s="69" t="s">
        <v>4</v>
      </c>
      <c r="H38" s="61"/>
      <c r="I38" s="70"/>
      <c r="J38" s="67">
        <f>J36-J37</f>
        <v>444517.88999999996</v>
      </c>
    </row>
    <row r="39" spans="2:10" ht="15">
      <c r="B39" s="39"/>
      <c r="C39" s="40"/>
      <c r="D39" s="40"/>
      <c r="E39" s="40"/>
      <c r="F39" s="63"/>
      <c r="G39" s="64">
        <v>0.19</v>
      </c>
      <c r="H39" s="65"/>
      <c r="I39" s="66">
        <v>0.19</v>
      </c>
      <c r="J39" s="67">
        <f>J38*I39</f>
        <v>84458.3991</v>
      </c>
    </row>
    <row r="40" spans="2:10" ht="15.75" thickBot="1">
      <c r="B40" s="42"/>
      <c r="C40" s="43"/>
      <c r="D40" s="43"/>
      <c r="E40" s="43"/>
      <c r="F40" s="71"/>
      <c r="G40" s="72" t="s">
        <v>2</v>
      </c>
      <c r="H40" s="73"/>
      <c r="I40" s="74"/>
      <c r="J40" s="75">
        <f>J38+J39</f>
        <v>528976.2890999999</v>
      </c>
    </row>
  </sheetData>
  <sheetProtection formatCells="0"/>
  <mergeCells count="18">
    <mergeCell ref="C18:E18"/>
    <mergeCell ref="C19:E19"/>
    <mergeCell ref="C20:E20"/>
    <mergeCell ref="C21:E21"/>
    <mergeCell ref="C22:E22"/>
    <mergeCell ref="C10:E10"/>
    <mergeCell ref="C11:E11"/>
    <mergeCell ref="C15:E15"/>
    <mergeCell ref="C16:E16"/>
    <mergeCell ref="C17:E17"/>
    <mergeCell ref="B8:C8"/>
    <mergeCell ref="E5:J5"/>
    <mergeCell ref="F6:H6"/>
    <mergeCell ref="F7:H7"/>
    <mergeCell ref="F8:H8"/>
    <mergeCell ref="C14:E14"/>
    <mergeCell ref="C13:E13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571</v>
      </c>
      <c r="J30" t="s">
        <v>193</v>
      </c>
      <c r="L30" s="80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0"/>
    </row>
    <row r="2" ht="15">
      <c r="A2" s="120"/>
    </row>
    <row r="3" ht="15">
      <c r="A3" s="120"/>
    </row>
    <row r="4" ht="15">
      <c r="A4" s="120"/>
    </row>
    <row r="5" ht="15">
      <c r="A5" s="120"/>
    </row>
    <row r="6" ht="15">
      <c r="A6" s="120"/>
    </row>
    <row r="7" ht="15">
      <c r="A7" s="120"/>
    </row>
    <row r="8" ht="15">
      <c r="A8" s="120"/>
    </row>
    <row r="9" ht="15">
      <c r="A9" s="120"/>
    </row>
    <row r="10" ht="15">
      <c r="A10" s="120"/>
    </row>
    <row r="11" ht="15">
      <c r="A11" s="120"/>
    </row>
    <row r="12" ht="15">
      <c r="A12" s="120"/>
    </row>
    <row r="13" ht="15">
      <c r="A13" s="120"/>
    </row>
    <row r="14" ht="15">
      <c r="A14" s="120"/>
    </row>
    <row r="15" ht="15">
      <c r="A15" s="120"/>
    </row>
    <row r="16" ht="15">
      <c r="A16" s="120"/>
    </row>
    <row r="17" ht="15">
      <c r="A17" s="120"/>
    </row>
    <row r="18" ht="15">
      <c r="A18" s="120"/>
    </row>
    <row r="19" ht="15">
      <c r="A19" s="120"/>
    </row>
    <row r="20" ht="15">
      <c r="A20" s="120"/>
    </row>
    <row r="21" ht="15">
      <c r="A21" s="120"/>
    </row>
    <row r="22" ht="15">
      <c r="A22" s="120"/>
    </row>
    <row r="23" ht="15">
      <c r="A23" s="120"/>
    </row>
    <row r="24" ht="15">
      <c r="A24" s="120"/>
    </row>
    <row r="25" ht="15">
      <c r="A25" s="120"/>
    </row>
    <row r="26" ht="15">
      <c r="A26" s="120"/>
    </row>
    <row r="27" ht="15">
      <c r="A27" s="120"/>
    </row>
    <row r="28" ht="15">
      <c r="A28" s="120"/>
    </row>
    <row r="29" ht="15">
      <c r="A29" s="120"/>
    </row>
    <row r="30" ht="15">
      <c r="A30" s="120"/>
    </row>
    <row r="31" ht="15">
      <c r="A31" s="120"/>
    </row>
    <row r="32" ht="15">
      <c r="A32" s="120"/>
    </row>
    <row r="33" ht="15">
      <c r="A33" s="120"/>
    </row>
    <row r="34" ht="15">
      <c r="A34" s="120"/>
    </row>
    <row r="35" ht="15">
      <c r="A35" s="120"/>
    </row>
    <row r="36" ht="15">
      <c r="A36" s="120"/>
    </row>
    <row r="37" ht="15">
      <c r="A37" s="120"/>
    </row>
    <row r="38" ht="15">
      <c r="A38" s="120"/>
    </row>
    <row r="39" ht="15">
      <c r="A39" s="120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2014-08-21T17:13:33Z</cp:lastPrinted>
  <dcterms:created xsi:type="dcterms:W3CDTF">2013-07-12T05:01:37Z</dcterms:created>
  <dcterms:modified xsi:type="dcterms:W3CDTF">2014-08-21T19:43:49Z</dcterms:modified>
  <cp:category/>
  <cp:version/>
  <cp:contentType/>
  <cp:contentStatus/>
</cp:coreProperties>
</file>