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24" i="1" l="1"/>
  <c r="Q18" i="1"/>
  <c r="Q19" i="1"/>
  <c r="Q20" i="1"/>
  <c r="Q21" i="1"/>
  <c r="Q22" i="1"/>
  <c r="Q23" i="1"/>
  <c r="Q13" i="1"/>
  <c r="Q14" i="1"/>
  <c r="Q15" i="1"/>
  <c r="Q16" i="1"/>
  <c r="Q17" i="1"/>
  <c r="Q25" i="1" l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<sst xmlns="http://schemas.openxmlformats.org/spreadsheetml/2006/main" count="1020" uniqueCount="700">
  <si>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</si>
  <si>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</si>
  <si>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</si>
  <si>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</si>
  <si>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</si>
  <si>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</si>
  <si>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</si>
  <si>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</si>
  <si>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</si>
  <si>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</si>
  <si>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</si>
  <si>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</si>
  <si>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</si>
  <si>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</si>
  <si>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</si>
  <si>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</si>
  <si>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</si>
  <si>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</si>
  <si>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</si>
  <si>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</si>
  <si>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</si>
  <si>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</si>
  <si>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</si>
  <si>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</si>
  <si>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</si>
  <si>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</si>
  <si>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</si>
  <si>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</si>
  <si>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</si>
  <si>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</si>
  <si>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</si>
  <si>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</si>
  <si>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</si>
  <si>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</si>
  <si>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</si>
  <si>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</si>
  <si>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</si>
  <si>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</si>
  <si>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</si>
  <si>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</si>
  <si>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</si>
  <si>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</si>
  <si>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</si>
  <si>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</si>
  <si>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</si>
  <si>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</si>
  <si>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</si>
  <si>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</si>
  <si>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</si>
  <si>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</si>
  <si>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</si>
  <si>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</si>
  <si>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</si>
  <si>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</si>
  <si>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</si>
  <si>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</si>
  <si>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</si>
  <si>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</si>
  <si>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</si>
  <si>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</si>
  <si>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</si>
  <si>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</si>
  <si>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</si>
  <si>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</si>
  <si>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</si>
  <si>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</si>
  <si>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</si>
  <si>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</si>
  <si>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</si>
  <si>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</si>
  <si>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</si>
  <si>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</si>
  <si>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</si>
  <si>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</si>
  <si>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</si>
  <si>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</si>
  <si>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</si>
  <si>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</si>
  <si>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</si>
  <si>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</si>
  <si>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</si>
  <si>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</si>
  <si>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</si>
  <si>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</si>
  <si>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</si>
  <si>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</si>
  <si>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</si>
  <si>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</si>
  <si>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</si>
  <si>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</si>
  <si>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</si>
  <si>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</si>
  <si>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</si>
  <si>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</si>
  <si>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</si>
  <si>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</si>
  <si>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</si>
  <si>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</si>
  <si>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</si>
  <si>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</si>
  <si>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</si>
  <si>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</si>
  <si>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</si>
  <si>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</si>
  <si>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</si>
  <si>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</si>
  <si>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</si>
  <si>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</si>
  <si>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</si>
  <si>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</si>
  <si>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</si>
  <si>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</si>
  <si>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</si>
  <si>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</si>
  <si>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</si>
  <si>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</si>
  <si>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</si>
  <si>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</si>
  <si>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</si>
  <si>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</si>
  <si>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</si>
  <si>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</si>
  <si>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</si>
  <si>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</si>
  <si>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</si>
  <si>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</si>
  <si>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</si>
  <si>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</si>
  <si>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</si>
  <si>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</si>
  <si>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</si>
  <si>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</si>
  <si>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</si>
  <si>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</si>
  <si>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</si>
  <si>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</si>
  <si>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</si>
  <si>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</si>
  <si>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</si>
  <si>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</si>
  <si>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</si>
  <si>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</si>
  <si>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</si>
  <si>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</si>
  <si>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</si>
  <si>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</si>
  <si>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</si>
  <si>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</si>
  <si>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</si>
  <si>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</si>
  <si>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</si>
  <si>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</si>
  <si>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</si>
  <si>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</si>
  <si>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</si>
  <si>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</si>
  <si>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</si>
  <si>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</si>
  <si>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</si>
  <si>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</si>
  <si>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</si>
  <si>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</si>
  <si>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</si>
  <si>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</si>
  <si>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</si>
  <si>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</si>
  <si>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</si>
  <si>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</si>
  <si>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</si>
  <si>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</si>
  <si>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</si>
  <si>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</si>
  <si>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</si>
  <si>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</si>
  <si>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</si>
  <si>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</si>
  <si>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</si>
  <si>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</si>
  <si>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</si>
  <si>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</si>
  <si>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</si>
  <si>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</si>
  <si>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</si>
  <si>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</si>
  <si>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</si>
  <si>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</si>
  <si>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</si>
  <si>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</si>
  <si>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</si>
  <si>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</si>
  <si>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</si>
  <si>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</si>
  <si>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</si>
  <si>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</si>
  <si>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</si>
  <si>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</si>
  <si>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</si>
  <si>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</si>
  <si>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</si>
  <si>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</si>
  <si>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</si>
  <si>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</si>
  <si>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</si>
  <si>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</si>
  <si>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</si>
  <si>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</si>
  <si>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</si>
  <si>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</si>
  <si>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</si>
  <si>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</si>
  <si>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</si>
  <si>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</si>
  <si>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</si>
  <si>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</si>
  <si>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</si>
  <si>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</si>
  <si>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</si>
  <si>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</si>
  <si>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</si>
  <si>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</si>
  <si>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</si>
  <si>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</si>
  <si>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</si>
  <si>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</si>
  <si>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</si>
  <si>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</si>
  <si>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</si>
  <si>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</si>
  <si>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</si>
  <si>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</si>
  <si>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</si>
  <si>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</si>
  <si>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</si>
  <si>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</si>
  <si>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</si>
  <si>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</si>
  <si>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</si>
  <si>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</si>
  <si>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</si>
  <si>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</si>
  <si>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</si>
  <si>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</si>
  <si>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</si>
  <si>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</si>
  <si>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</si>
  <si>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</si>
  <si>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</si>
  <si>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</si>
  <si>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</si>
  <si>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</si>
  <si>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</si>
  <si>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</si>
  <si>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</si>
  <si>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</si>
  <si>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</si>
  <si>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</si>
  <si>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</si>
  <si>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</si>
  <si>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</si>
  <si>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</si>
  <si>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</si>
  <si>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</si>
  <si>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</si>
  <si>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</si>
  <si>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</si>
  <si>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</si>
  <si>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</si>
  <si>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</si>
  <si>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</si>
  <si>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</si>
  <si>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</si>
  <si>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</si>
  <si>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</si>
  <si>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</si>
  <si>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</si>
  <si>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</si>
  <si>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</si>
  <si>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</si>
  <si>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</si>
  <si>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</si>
  <si>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</si>
  <si>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</si>
  <si>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</si>
  <si>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</si>
  <si>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</si>
  <si>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</si>
  <si>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</si>
  <si>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</si>
  <si>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</si>
  <si>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</si>
  <si>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</si>
  <si>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</si>
  <si>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</si>
  <si>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</si>
  <si>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</si>
  <si>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</si>
  <si>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</si>
  <si>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</si>
  <si>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</si>
  <si>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</si>
  <si>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</si>
  <si>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</si>
  <si>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</si>
  <si>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</si>
  <si>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</si>
  <si>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</si>
  <si>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</si>
  <si>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</si>
  <si>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</si>
  <si>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</si>
  <si>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</si>
  <si>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</si>
  <si>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</si>
  <si>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</si>
  <si>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</si>
  <si>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</si>
  <si>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</si>
  <si>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</si>
  <si>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</si>
  <si>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</si>
  <si>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</si>
  <si>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</si>
  <si>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</si>
  <si>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</si>
  <si>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</si>
  <si>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</si>
  <si>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</si>
  <si>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</si>
  <si>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</si>
  <si>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</si>
  <si>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</si>
  <si>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</si>
  <si>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</si>
  <si>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</si>
  <si>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</si>
  <si>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</si>
  <si>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</si>
  <si>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</si>
  <si>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</si>
  <si>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</si>
  <si>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</si>
  <si>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</si>
  <si>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</si>
  <si>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</si>
  <si>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</si>
  <si>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</si>
  <si>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</si>
  <si>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</si>
  <si>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</si>
  <si>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</si>
  <si>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</si>
  <si>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</si>
  <si>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</si>
  <si>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</si>
  <si>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</si>
  <si>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</si>
  <si>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</si>
  <si>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</si>
  <si>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</si>
  <si>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</si>
  <si>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</si>
  <si>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</si>
  <si>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</si>
  <si>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</si>
  <si>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</si>
  <si>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</si>
  <si>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</si>
  <si>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</si>
  <si>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</si>
  <si>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</si>
  <si>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</si>
  <si>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</si>
  <si>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</si>
  <si>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</si>
  <si>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</si>
  <si>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</si>
  <si>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</si>
  <si>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</si>
  <si>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</si>
  <si>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</si>
  <si>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</si>
  <si>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</si>
  <si>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</si>
  <si>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</si>
  <si>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</si>
  <si>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</si>
  <si>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</si>
  <si>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</si>
  <si>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</si>
  <si>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</si>
  <si>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</si>
  <si>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</si>
  <si>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</si>
  <si>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</si>
  <si>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</si>
  <si>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</si>
  <si>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</si>
  <si>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</si>
  <si>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</si>
  <si>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</si>
  <si>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</si>
  <si>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</si>
  <si>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</si>
  <si>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</si>
  <si>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</si>
  <si>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</si>
  <si>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</si>
  <si>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</si>
  <si>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</si>
  <si>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</si>
  <si>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</si>
  <si>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</si>
  <si>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</si>
  <si>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</si>
  <si>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</si>
  <si>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</si>
  <si>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</si>
  <si>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</si>
  <si>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</si>
  <si>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</si>
  <si>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</si>
  <si>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</si>
  <si>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</si>
  <si>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</si>
  <si>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</si>
  <si>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</si>
  <si>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</si>
  <si>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</si>
  <si>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</si>
  <si>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</si>
  <si>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</si>
  <si>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</si>
  <si>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</si>
  <si>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</si>
  <si>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</si>
  <si>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</si>
  <si>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</si>
  <si>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</si>
  <si>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</si>
  <si>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</si>
  <si>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</si>
  <si>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</si>
  <si>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</si>
  <si>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</si>
  <si>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</si>
  <si>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</si>
  <si>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</si>
  <si>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</si>
  <si>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</si>
  <si>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</si>
  <si>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</si>
  <si>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</si>
  <si>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</si>
  <si>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</si>
  <si>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</si>
  <si>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</si>
  <si>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</si>
  <si>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</si>
  <si>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</si>
  <si>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</si>
  <si>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</si>
  <si>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</si>
  <si>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</si>
  <si>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</si>
  <si>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</si>
  <si>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</si>
  <si>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</si>
  <si>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</si>
  <si>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</si>
  <si>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</si>
  <si>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</si>
  <si>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</si>
  <si>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</si>
  <si>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</si>
  <si>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</si>
  <si>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</si>
  <si>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</si>
  <si>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</si>
  <si>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</si>
  <si>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</si>
  <si>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</si>
  <si>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</si>
  <si>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</si>
  <si>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</si>
  <si>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</si>
  <si>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</si>
  <si>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</si>
  <si>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</si>
  <si>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</si>
  <si>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</si>
  <si>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</si>
  <si>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</si>
  <si>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</si>
  <si>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</si>
  <si>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</si>
  <si>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</si>
  <si>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</si>
  <si>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</si>
  <si>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</si>
  <si>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</si>
  <si>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</si>
  <si>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</si>
  <si>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</si>
  <si>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</si>
  <si>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</si>
  <si>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</si>
  <si>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</si>
  <si>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</si>
  <si>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</si>
  <si>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</si>
  <si>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</si>
  <si>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</si>
  <si>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</si>
  <si>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</si>
  <si>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</si>
  <si>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</si>
  <si>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</si>
  <si>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</si>
  <si>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</si>
  <si>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</si>
  <si>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</si>
  <si>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</si>
  <si>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</si>
  <si>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</si>
  <si>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</si>
  <si>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</si>
  <si>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</si>
  <si>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</si>
  <si>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</si>
  <si>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</si>
  <si>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</si>
  <si>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</si>
  <si>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</si>
  <si>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</si>
  <si>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</si>
  <si>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</si>
  <si>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</si>
  <si>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</si>
  <si>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</si>
  <si>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</si>
  <si>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</si>
  <si>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</si>
  <si>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</si>
  <si>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</si>
  <si>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</si>
  <si>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</si>
  <si>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</si>
  <si>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</si>
  <si>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</si>
  <si>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</si>
  <si>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</si>
  <si>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</si>
  <si>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</si>
  <si>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</si>
  <si>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</si>
  <si>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</si>
  <si>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</si>
  <si>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</si>
  <si>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</si>
  <si>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</si>
  <si>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</si>
  <si>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</si>
  <si>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</si>
  <si>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</si>
  <si>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</si>
  <si>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</si>
  <si>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</si>
  <si>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</si>
  <si>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</si>
  <si>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</si>
  <si>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</si>
  <si>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</si>
  <si>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</si>
  <si>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</si>
  <si>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</si>
  <si>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</si>
  <si>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</si>
  <si>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</si>
  <si>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</si>
  <si>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</si>
  <si>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</si>
  <si>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</si>
  <si>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</si>
  <si>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</si>
  <si>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</si>
  <si>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</si>
  <si>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</si>
  <si>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</si>
  <si>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</si>
  <si>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</si>
  <si>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</si>
  <si>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</si>
  <si>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</si>
  <si>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</si>
  <si>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</si>
  <si>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</si>
  <si>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</si>
  <si>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</si>
  <si>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</si>
  <si>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</si>
  <si>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</si>
  <si>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</si>
  <si>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</si>
  <si>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</si>
  <si>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</si>
  <si>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</si>
  <si>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</si>
  <si>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</si>
  <si>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</si>
  <si>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</si>
  <si>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</si>
  <si>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</si>
  <si>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</si>
  <si>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</si>
  <si>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</si>
  <si>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</si>
  <si>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</si>
  <si>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</si>
  <si>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</si>
  <si>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</si>
  <si>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</si>
  <si>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</si>
  <si>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</si>
  <si>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</si>
  <si>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</si>
  <si>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</si>
  <si>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</si>
  <si>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</si>
  <si>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</si>
  <si>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</si>
  <si>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</si>
  <si>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</si>
  <si>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</si>
  <si>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</si>
  <si>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</si>
  <si>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</si>
  <si>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</si>
  <si>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</si>
  <si>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</si>
  <si>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</si>
  <si>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</si>
  <si>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</si>
  <si>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</si>
  <si>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</si>
  <si>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</si>
  <si>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</si>
  <si>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</si>
  <si>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</si>
  <si>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</si>
  <si>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</si>
  <si>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</si>
  <si>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</si>
  <si>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</si>
  <si>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</si>
  <si>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</si>
  <si>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</si>
  <si>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</si>
  <si>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</si>
  <si>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</si>
  <si>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</si>
  <si>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</si>
  <si>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</si>
  <si>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</si>
  <si>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</si>
  <si>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</si>
  <si>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</si>
  <si>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</si>
  <si>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</si>
  <si>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</si>
  <si>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</si>
  <si>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</si>
  <si>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</si>
  <si>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</si>
  <si>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</si>
  <si>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</si>
  <si>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</si>
  <si>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</si>
  <si>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</si>
  <si>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</si>
  <si>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</si>
  <si>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</si>
  <si>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</si>
  <si>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</si>
  <si>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</si>
  <si>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</si>
  <si>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</si>
  <si>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</si>
  <si>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</si>
  <si>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</si>
  <si>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micro</t>
  </si>
  <si>
    <t>import</t>
  </si>
  <si>
    <t>TUBO POLIETILENO 1/2" NEGRO</t>
  </si>
  <si>
    <t>METRO</t>
  </si>
  <si>
    <t>TUBO POLIETILENO 1/4" NEGRO</t>
  </si>
  <si>
    <t>DANUS</t>
  </si>
  <si>
    <t>*TUBO DE 1/2" DISPONIBLE 700MTRS</t>
  </si>
  <si>
    <t>*TUBO DE 1/4" DISPONIBLE 200MTRS</t>
  </si>
  <si>
    <t xml:space="preserve">    PARA ENTREGA INMEDIATA</t>
  </si>
  <si>
    <t>*PUESTA OC EL PLAZO DE ENTREGA ES DE 45 DIAS</t>
  </si>
  <si>
    <t>PARA COMPLETAR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</si>
</sst>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8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B32" sqref="B3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1888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624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3" t="str">
        <f>VLOOKUP(D4,CLIENTES,4,FALSE)</f>
        <v>Eliodoro Yañez 2331</v>
      </c>
      <c r="F5" s="133"/>
      <c r="G5" s="133"/>
      <c r="H5" s="133"/>
      <c r="I5" s="133"/>
      <c r="J5" s="13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Comercializadora Forca Chile S.A</v>
      </c>
      <c r="E6" s="37" t="s">
        <v>7</v>
      </c>
      <c r="F6" s="135" t="str">
        <f>VLOOKUP(D4,CLIENTES,5,FALSE)</f>
        <v>PROVIDENCIA</v>
      </c>
      <c r="G6" s="135"/>
      <c r="H6" s="135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 xml:space="preserve">Comercializadora </v>
      </c>
      <c r="E7" s="37" t="s">
        <v>8</v>
      </c>
      <c r="F7" s="135" t="str">
        <f>VLOOKUP(D4,CLIENTES,6,FALSE)</f>
        <v>STGO</v>
      </c>
      <c r="G7" s="135"/>
      <c r="H7" s="135"/>
      <c r="I7" s="37" t="s">
        <v>24</v>
      </c>
      <c r="J7" s="41" t="str">
        <f>VLOOKUP(D4,CLIENTES,8,FALSE)</f>
        <v xml:space="preserve">Marisol Olivares </v>
      </c>
      <c r="L7" s="92"/>
    </row>
    <row r="8" spans="2:21" ht="15.75" thickBot="1" x14ac:dyDescent="0.3">
      <c r="B8" s="131" t="s">
        <v>26</v>
      </c>
      <c r="C8" s="132"/>
      <c r="D8" s="110" t="str">
        <f>VLOOKUP(D4,CLIENTES,7,FALSE)</f>
        <v>30 dias</v>
      </c>
      <c r="E8" s="37" t="s">
        <v>11</v>
      </c>
      <c r="F8" s="135" t="str">
        <f>VLOOKUP(D4,CLIENTES,12,FALSE)</f>
        <v>Jaime Guzman</v>
      </c>
      <c r="G8" s="135"/>
      <c r="H8" s="135"/>
      <c r="I8" s="37" t="s">
        <v>14</v>
      </c>
      <c r="J8" s="42">
        <f ca="1">TODAY()</f>
        <v>41859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5" t="s">
        <v>22</v>
      </c>
      <c r="D10" s="126"/>
      <c r="E10" s="12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6" t="s">
        <v>689</v>
      </c>
      <c r="M10" s="118" t="s">
        <v>690</v>
      </c>
      <c r="N10" s="119" t="s">
        <v>694</v>
      </c>
      <c r="O10" s="118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28" t="s">
        <v>691</v>
      </c>
      <c r="D11" s="129"/>
      <c r="E11" s="130"/>
      <c r="F11" s="112">
        <v>9000</v>
      </c>
      <c r="G11" s="113" t="s">
        <v>692</v>
      </c>
      <c r="H11" s="114">
        <f t="shared" ref="H11:H28" si="0">VLOOKUP(B11,COTIZADO,8,FALSE)</f>
        <v>608</v>
      </c>
      <c r="I11" s="120">
        <v>0</v>
      </c>
      <c r="J11" s="115">
        <f t="shared" ref="J11:J28" si="1">F11*H11*(1-I11/100)</f>
        <v>5472000</v>
      </c>
      <c r="K11" s="28">
        <v>1</v>
      </c>
      <c r="L11" s="101"/>
      <c r="M11" s="101">
        <v>608</v>
      </c>
      <c r="N11" s="101"/>
      <c r="O11" s="101">
        <v>692</v>
      </c>
      <c r="P11" s="103">
        <v>1</v>
      </c>
      <c r="Q11" s="104">
        <f>M11</f>
        <v>608</v>
      </c>
      <c r="R11" s="105">
        <f>Q11*P11</f>
        <v>608</v>
      </c>
    </row>
    <row r="12" spans="2:21" ht="15" customHeight="1" x14ac:dyDescent="0.25">
      <c r="B12" s="124">
        <v>2</v>
      </c>
      <c r="C12" s="136" t="s">
        <v>693</v>
      </c>
      <c r="D12" s="137"/>
      <c r="E12" s="138"/>
      <c r="F12" s="52">
        <v>700</v>
      </c>
      <c r="G12" s="53" t="s">
        <v>692</v>
      </c>
      <c r="H12" s="121">
        <f t="shared" si="0"/>
        <v>144</v>
      </c>
      <c r="I12" s="122">
        <v>0</v>
      </c>
      <c r="J12" s="123">
        <f t="shared" si="1"/>
        <v>100800</v>
      </c>
      <c r="K12" s="28">
        <v>2</v>
      </c>
      <c r="L12" s="101"/>
      <c r="M12" s="101">
        <v>168</v>
      </c>
      <c r="N12" s="101"/>
      <c r="O12" s="101">
        <v>144</v>
      </c>
      <c r="P12" s="103">
        <v>1</v>
      </c>
      <c r="Q12" s="104">
        <f>O12</f>
        <v>144</v>
      </c>
      <c r="R12" s="105">
        <f t="shared" ref="R12:R28" si="2">Q12*P12</f>
        <v>144</v>
      </c>
    </row>
    <row r="13" spans="2:21" ht="15" customHeight="1" x14ac:dyDescent="0.25">
      <c r="B13" s="95">
        <v>3</v>
      </c>
      <c r="C13" s="139"/>
      <c r="D13" s="140"/>
      <c r="E13" s="141"/>
      <c r="F13" s="90"/>
      <c r="G13" s="91"/>
      <c r="H13" s="96">
        <f>R13</f>
        <v>0</v>
      </c>
      <c r="I13" s="97">
        <v>0</v>
      </c>
      <c r="J13" s="98">
        <f t="shared" si="1"/>
        <v>0</v>
      </c>
      <c r="K13" s="28">
        <v>3</v>
      </c>
      <c r="L13" s="101"/>
      <c r="M13" s="101"/>
      <c r="N13" s="101"/>
      <c r="O13" s="101"/>
      <c r="P13" s="103">
        <v>1.4</v>
      </c>
      <c r="Q13" s="104">
        <f t="shared" ref="Q12:Q23" si="3">L13</f>
        <v>0</v>
      </c>
      <c r="R13" s="105">
        <f t="shared" si="2"/>
        <v>0</v>
      </c>
    </row>
    <row r="14" spans="2:21" x14ac:dyDescent="0.25">
      <c r="B14" s="95">
        <v>4</v>
      </c>
      <c r="C14" s="136"/>
      <c r="D14" s="137"/>
      <c r="E14" s="138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1.4</v>
      </c>
      <c r="Q14" s="104">
        <f t="shared" si="3"/>
        <v>0</v>
      </c>
      <c r="R14" s="105">
        <f t="shared" si="2"/>
        <v>0</v>
      </c>
    </row>
    <row r="15" spans="2:21" s="20" customFormat="1" x14ac:dyDescent="0.25">
      <c r="B15" s="95">
        <v>5</v>
      </c>
      <c r="C15" s="136"/>
      <c r="D15" s="137"/>
      <c r="E15" s="138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1.4</v>
      </c>
      <c r="Q15" s="104">
        <f t="shared" si="3"/>
        <v>0</v>
      </c>
      <c r="R15" s="107">
        <f t="shared" si="2"/>
        <v>0</v>
      </c>
    </row>
    <row r="16" spans="2:21" x14ac:dyDescent="0.25">
      <c r="B16" s="95">
        <v>6</v>
      </c>
      <c r="C16" s="136"/>
      <c r="D16" s="137"/>
      <c r="E16" s="138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1.4</v>
      </c>
      <c r="Q16" s="104">
        <f t="shared" si="3"/>
        <v>0</v>
      </c>
      <c r="R16" s="105">
        <f t="shared" si="2"/>
        <v>0</v>
      </c>
      <c r="S16" s="117"/>
    </row>
    <row r="17" spans="2:19" x14ac:dyDescent="0.25">
      <c r="B17" s="95">
        <v>7</v>
      </c>
      <c r="C17" s="136"/>
      <c r="D17" s="137"/>
      <c r="E17" s="138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1.4</v>
      </c>
      <c r="Q17" s="104">
        <f t="shared" si="3"/>
        <v>0</v>
      </c>
      <c r="R17" s="105">
        <f t="shared" si="2"/>
        <v>0</v>
      </c>
      <c r="S17" s="117"/>
    </row>
    <row r="18" spans="2:19" s="20" customFormat="1" x14ac:dyDescent="0.25">
      <c r="B18" s="95">
        <v>8</v>
      </c>
      <c r="C18" s="139"/>
      <c r="D18" s="140"/>
      <c r="E18" s="141"/>
      <c r="F18" s="90"/>
      <c r="G18" s="91"/>
      <c r="H18" s="142">
        <f>R18</f>
        <v>0</v>
      </c>
      <c r="I18" s="143">
        <v>0</v>
      </c>
      <c r="J18" s="144">
        <f>F18*H18*(1-I18/100)</f>
        <v>0</v>
      </c>
      <c r="K18" s="89">
        <v>8</v>
      </c>
      <c r="L18" s="101"/>
      <c r="M18" s="101"/>
      <c r="N18" s="101"/>
      <c r="O18" s="101"/>
      <c r="P18" s="103">
        <v>1.4</v>
      </c>
      <c r="Q18" s="104">
        <f t="shared" si="3"/>
        <v>0</v>
      </c>
      <c r="R18" s="107">
        <f t="shared" si="2"/>
        <v>0</v>
      </c>
    </row>
    <row r="19" spans="2:19" x14ac:dyDescent="0.25">
      <c r="B19" s="95">
        <v>9</v>
      </c>
      <c r="C19" s="136"/>
      <c r="D19" s="137"/>
      <c r="E19" s="138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1"/>
      <c r="M19" s="101"/>
      <c r="N19" s="101"/>
      <c r="O19" s="101"/>
      <c r="P19" s="103">
        <v>1.4</v>
      </c>
      <c r="Q19" s="104">
        <f t="shared" si="3"/>
        <v>0</v>
      </c>
      <c r="R19" s="105">
        <f t="shared" si="2"/>
        <v>0</v>
      </c>
    </row>
    <row r="20" spans="2:19" x14ac:dyDescent="0.25">
      <c r="B20" s="95">
        <v>10</v>
      </c>
      <c r="C20" s="136"/>
      <c r="D20" s="137"/>
      <c r="E20" s="138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1.4</v>
      </c>
      <c r="Q20" s="104">
        <f t="shared" si="3"/>
        <v>0</v>
      </c>
      <c r="R20" s="105">
        <f t="shared" si="2"/>
        <v>0</v>
      </c>
    </row>
    <row r="21" spans="2:19" x14ac:dyDescent="0.25">
      <c r="B21" s="95">
        <v>11</v>
      </c>
      <c r="C21" s="136"/>
      <c r="D21" s="137"/>
      <c r="E21" s="138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1.4</v>
      </c>
      <c r="Q21" s="104">
        <f t="shared" si="3"/>
        <v>0</v>
      </c>
      <c r="R21" s="105">
        <f t="shared" si="2"/>
        <v>0</v>
      </c>
    </row>
    <row r="22" spans="2:19" x14ac:dyDescent="0.25">
      <c r="B22" s="95">
        <v>12</v>
      </c>
      <c r="C22" s="136"/>
      <c r="D22" s="137"/>
      <c r="E22" s="138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1.4</v>
      </c>
      <c r="Q22" s="104">
        <f t="shared" si="3"/>
        <v>0</v>
      </c>
      <c r="R22" s="105">
        <f t="shared" si="2"/>
        <v>0</v>
      </c>
    </row>
    <row r="23" spans="2:19" x14ac:dyDescent="0.25">
      <c r="B23" s="95">
        <v>13</v>
      </c>
      <c r="C23" s="136"/>
      <c r="D23" s="137"/>
      <c r="E23" s="138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1.4</v>
      </c>
      <c r="Q23" s="104">
        <f t="shared" si="3"/>
        <v>0</v>
      </c>
      <c r="R23" s="105">
        <f t="shared" si="2"/>
        <v>0</v>
      </c>
    </row>
    <row r="24" spans="2:19" x14ac:dyDescent="0.25">
      <c r="B24" s="95">
        <v>14</v>
      </c>
      <c r="C24" s="136"/>
      <c r="D24" s="137"/>
      <c r="E24" s="138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1.4</v>
      </c>
      <c r="Q24" s="104">
        <f>L24</f>
        <v>0</v>
      </c>
      <c r="R24" s="105">
        <f t="shared" si="2"/>
        <v>0</v>
      </c>
    </row>
    <row r="25" spans="2:19" x14ac:dyDescent="0.25">
      <c r="B25" s="95">
        <v>15</v>
      </c>
      <c r="C25" s="136"/>
      <c r="D25" s="137"/>
      <c r="E25" s="138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1.4</v>
      </c>
      <c r="Q25" s="104">
        <f t="shared" ref="Q25" si="4">N25</f>
        <v>0</v>
      </c>
      <c r="R25" s="105">
        <f t="shared" si="2"/>
        <v>0</v>
      </c>
    </row>
    <row r="26" spans="2:19" x14ac:dyDescent="0.25">
      <c r="B26" s="95">
        <v>16</v>
      </c>
      <c r="C26" s="136"/>
      <c r="D26" s="137"/>
      <c r="E26" s="138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1.4</v>
      </c>
      <c r="Q26" s="104">
        <f t="shared" ref="Q26:Q28" si="5">L26</f>
        <v>0</v>
      </c>
      <c r="R26" s="105">
        <f t="shared" si="2"/>
        <v>0</v>
      </c>
    </row>
    <row r="27" spans="2:19" x14ac:dyDescent="0.25">
      <c r="B27" s="95">
        <v>17</v>
      </c>
      <c r="C27" s="136"/>
      <c r="D27" s="137"/>
      <c r="E27" s="138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1.4</v>
      </c>
      <c r="Q27" s="104">
        <f t="shared" si="5"/>
        <v>0</v>
      </c>
      <c r="R27" s="105">
        <f t="shared" si="2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1.4</v>
      </c>
      <c r="Q28" s="104">
        <f t="shared" si="5"/>
        <v>0</v>
      </c>
      <c r="R28" s="105">
        <f t="shared" si="2"/>
        <v>0</v>
      </c>
    </row>
    <row r="29" spans="2:19" x14ac:dyDescent="0.25">
      <c r="B29" s="57" t="s">
        <v>680</v>
      </c>
      <c r="C29" s="58"/>
      <c r="D29" s="84" t="s">
        <v>695</v>
      </c>
      <c r="E29" s="84"/>
      <c r="F29" s="85"/>
      <c r="G29" s="59" t="s">
        <v>3</v>
      </c>
      <c r="H29" s="60"/>
      <c r="I29" s="61"/>
      <c r="J29" s="62">
        <f>SUM(J11:J28)</f>
        <v>5572800</v>
      </c>
      <c r="M29" s="101"/>
      <c r="Q29" s="8">
        <v>0</v>
      </c>
    </row>
    <row r="30" spans="2:19" x14ac:dyDescent="0.25">
      <c r="B30" s="63"/>
      <c r="C30" s="64"/>
      <c r="D30" s="86" t="s">
        <v>696</v>
      </c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145" t="s">
        <v>697</v>
      </c>
      <c r="E31" s="145"/>
      <c r="F31" s="70"/>
      <c r="G31" s="71" t="s">
        <v>4</v>
      </c>
      <c r="H31" s="64"/>
      <c r="I31" s="72"/>
      <c r="J31" s="69">
        <f>J29-J30</f>
        <v>5572800</v>
      </c>
      <c r="M31" s="101"/>
    </row>
    <row r="32" spans="2:19" x14ac:dyDescent="0.25">
      <c r="B32" s="36"/>
      <c r="C32" s="37"/>
      <c r="D32" s="87" t="s">
        <v>698</v>
      </c>
      <c r="E32" s="37"/>
      <c r="F32" s="65"/>
      <c r="G32" s="66">
        <v>0.19</v>
      </c>
      <c r="H32" s="67"/>
      <c r="I32" s="68">
        <v>0.19</v>
      </c>
      <c r="J32" s="69">
        <f>J31*I32</f>
        <v>1058832</v>
      </c>
    </row>
    <row r="33" spans="2:10" ht="15.75" thickBot="1" x14ac:dyDescent="0.3">
      <c r="B33" s="43"/>
      <c r="C33" s="44"/>
      <c r="D33" s="146" t="s">
        <v>699</v>
      </c>
      <c r="E33" s="44"/>
      <c r="F33" s="73"/>
      <c r="G33" s="74" t="s">
        <v>2</v>
      </c>
      <c r="H33" s="75"/>
      <c r="I33" s="76"/>
      <c r="J33" s="77">
        <f>J31+J32</f>
        <v>6631632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D31:E31"/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119" sqref="B119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hidden="1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hidden="1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671</v>
      </c>
      <c r="C123" t="s">
        <v>639</v>
      </c>
      <c r="D123" t="s">
        <v>672</v>
      </c>
      <c r="E123" t="s">
        <v>673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hidden="1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hidden="1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hidden="1" x14ac:dyDescent="0.25">
      <c r="A131">
        <v>130</v>
      </c>
      <c r="B131" s="30" t="s">
        <v>666</v>
      </c>
      <c r="C131" t="s">
        <v>665</v>
      </c>
      <c r="I131" t="s">
        <v>681</v>
      </c>
      <c r="M131" t="s">
        <v>574</v>
      </c>
    </row>
    <row r="132" spans="1:13" hidden="1" x14ac:dyDescent="0.25">
      <c r="A132">
        <v>131</v>
      </c>
      <c r="B132" s="30" t="s">
        <v>667</v>
      </c>
      <c r="C132" t="s">
        <v>668</v>
      </c>
      <c r="E132" t="s">
        <v>669</v>
      </c>
      <c r="F132" t="s">
        <v>35</v>
      </c>
      <c r="G132" t="s">
        <v>31</v>
      </c>
      <c r="I132" t="s">
        <v>670</v>
      </c>
      <c r="M132" t="s">
        <v>574</v>
      </c>
    </row>
    <row r="133" spans="1:13" hidden="1" x14ac:dyDescent="0.25">
      <c r="A133">
        <v>133</v>
      </c>
      <c r="B133" s="30" t="s">
        <v>674</v>
      </c>
      <c r="C133" t="s">
        <v>644</v>
      </c>
      <c r="F133" t="s">
        <v>676</v>
      </c>
      <c r="G133" t="s">
        <v>31</v>
      </c>
      <c r="H133" t="s">
        <v>563</v>
      </c>
      <c r="I133" t="s">
        <v>675</v>
      </c>
      <c r="M133" t="s">
        <v>574</v>
      </c>
    </row>
    <row r="134" spans="1:13" hidden="1" x14ac:dyDescent="0.25">
      <c r="A134">
        <v>134</v>
      </c>
      <c r="B134" s="30" t="s">
        <v>677</v>
      </c>
      <c r="C134" t="s">
        <v>678</v>
      </c>
      <c r="G134" t="s">
        <v>31</v>
      </c>
      <c r="H134" t="s">
        <v>563</v>
      </c>
      <c r="I134" t="s">
        <v>679</v>
      </c>
      <c r="M134" t="s">
        <v>574</v>
      </c>
    </row>
    <row r="135" spans="1:13" hidden="1" x14ac:dyDescent="0.25">
      <c r="A135">
        <v>135</v>
      </c>
      <c r="B135" s="30" t="s">
        <v>683</v>
      </c>
      <c r="C135" t="s">
        <v>682</v>
      </c>
      <c r="D135" t="s">
        <v>687</v>
      </c>
      <c r="E135" t="s">
        <v>684</v>
      </c>
      <c r="F135" t="s">
        <v>685</v>
      </c>
      <c r="I135" t="s">
        <v>686</v>
      </c>
      <c r="K135" t="s">
        <v>688</v>
      </c>
      <c r="M135" t="s">
        <v>574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Comercializadora Forca Chile S.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2014-08-06T19:57:15Z</cp:lastPrinted>
  <dcterms:created xsi:type="dcterms:W3CDTF">2013-07-12T05:01:37Z</dcterms:created>
  <dcterms:modified xsi:type="dcterms:W3CDTF">2014-08-08T18:34:50Z</dcterms:modified>
</cp:coreProperties>
</file>