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<sst xmlns="http://schemas.openxmlformats.org/spreadsheetml/2006/main" count="829" uniqueCount="597">
  <si>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</si>
  <si>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</si>
  <si>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</si>
  <si>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</si>
  <si>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</si>
  <si>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</si>
  <si>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</si>
  <si>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</si>
  <si>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</si>
  <si>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</si>
  <si>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</si>
  <si>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</si>
  <si>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</si>
  <si>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</si>
  <si>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</si>
  <si>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</si>
  <si>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</si>
  <si>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</si>
  <si>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</si>
  <si>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</si>
  <si>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</si>
  <si>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</si>
  <si>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</si>
  <si>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</si>
  <si>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</si>
  <si>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</si>
  <si>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</si>
  <si>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</si>
  <si>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</si>
  <si>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</si>
  <si>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</si>
  <si>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</si>
  <si>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</si>
  <si>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</si>
  <si>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</si>
  <si>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</si>
  <si>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</si>
  <si>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</si>
  <si>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</si>
  <si>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</si>
  <si>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</si>
  <si>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</si>
  <si>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</si>
  <si>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</si>
  <si>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</si>
  <si>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</si>
  <si>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</si>
  <si>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</si>
  <si>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</si>
  <si>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</si>
  <si>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</si>
  <si>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</si>
  <si>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</si>
  <si>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</si>
  <si>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</si>
  <si>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</si>
  <si>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</si>
  <si>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</si>
  <si>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</si>
  <si>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</si>
  <si>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</si>
  <si>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</si>
  <si>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</si>
  <si>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</si>
  <si>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</si>
  <si>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</si>
  <si>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</si>
  <si>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</si>
  <si>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</si>
  <si>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</si>
  <si>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</si>
  <si>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</si>
  <si>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</si>
  <si>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</si>
  <si>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</si>
  <si>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</si>
  <si>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</si>
  <si>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</si>
  <si>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</si>
  <si>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</si>
  <si>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</si>
  <si>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</si>
  <si>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</si>
  <si>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</si>
  <si>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</si>
  <si>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</si>
  <si>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</si>
  <si>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</si>
  <si>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</si>
  <si>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</si>
  <si>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</si>
  <si>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</si>
  <si>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</si>
  <si>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</si>
  <si>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</si>
  <si>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</si>
  <si>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</si>
  <si>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</si>
  <si>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</si>
  <si>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</si>
  <si>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</si>
  <si>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</si>
  <si>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</si>
  <si>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</si>
  <si>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</si>
  <si>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</si>
  <si>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</si>
  <si>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</si>
  <si>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</si>
  <si>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</si>
  <si>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</si>
  <si>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</si>
  <si>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</si>
  <si>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</si>
  <si>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</si>
  <si>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</si>
  <si>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</si>
  <si>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</si>
  <si>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</si>
  <si>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</si>
  <si>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</si>
  <si>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</si>
  <si>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</si>
  <si>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</si>
  <si>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</si>
  <si>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</si>
  <si>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</si>
  <si>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</si>
  <si>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</si>
  <si>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</si>
  <si>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</si>
  <si>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</si>
  <si>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</si>
  <si>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</si>
  <si>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</si>
  <si>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</si>
  <si>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</si>
  <si>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</si>
  <si>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</si>
  <si>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</si>
  <si>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</si>
  <si>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</si>
  <si>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</si>
  <si>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</si>
  <si>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</si>
  <si>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</si>
  <si>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</si>
  <si>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</si>
  <si>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</si>
  <si>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</si>
  <si>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</si>
  <si>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</si>
  <si>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</si>
  <si>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</si>
  <si>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</si>
  <si>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</si>
  <si>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</si>
  <si>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</si>
  <si>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</si>
  <si>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</si>
  <si>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</si>
  <si>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</si>
  <si>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</si>
  <si>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</si>
  <si>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</si>
  <si>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</si>
  <si>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</si>
  <si>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</si>
  <si>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</si>
  <si>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</si>
  <si>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</si>
  <si>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</si>
  <si>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</si>
  <si>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</si>
  <si>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</si>
  <si>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</si>
  <si>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</si>
  <si>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</si>
  <si>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</si>
  <si>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</si>
  <si>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</si>
  <si>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</si>
  <si>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</si>
  <si>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</si>
  <si>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</si>
  <si>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</si>
  <si>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</si>
  <si>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</si>
  <si>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</si>
  <si>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</si>
  <si>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</si>
  <si>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</si>
  <si>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</si>
  <si>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</si>
  <si>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</si>
  <si>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</si>
  <si>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</si>
  <si>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</si>
  <si>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</si>
  <si>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</si>
  <si>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</si>
  <si>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</si>
  <si>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</si>
  <si>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</si>
  <si>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</si>
  <si>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</si>
  <si>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</si>
  <si>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</si>
  <si>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</si>
  <si>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</si>
  <si>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</si>
  <si>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</si>
  <si>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</si>
  <si>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</si>
  <si>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</si>
  <si>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</si>
  <si>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</si>
  <si>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</si>
  <si>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</si>
  <si>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</si>
  <si>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</si>
  <si>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</si>
  <si>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</si>
  <si>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</si>
  <si>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</si>
  <si>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</si>
  <si>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</si>
  <si>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</si>
  <si>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</si>
  <si>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</si>
  <si>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</si>
  <si>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</si>
  <si>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</si>
  <si>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</si>
  <si>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</si>
  <si>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</si>
  <si>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</si>
  <si>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</si>
  <si>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</si>
  <si>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</si>
  <si>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</si>
  <si>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</si>
  <si>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</si>
  <si>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</si>
  <si>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</si>
  <si>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</si>
  <si>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</si>
  <si>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</si>
  <si>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</si>
  <si>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</si>
  <si>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</si>
  <si>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</si>
  <si>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</si>
  <si>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</si>
  <si>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</si>
  <si>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</si>
  <si>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</si>
  <si>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</si>
  <si>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</si>
  <si>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</si>
  <si>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</si>
  <si>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</si>
  <si>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</si>
  <si>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</si>
  <si>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</si>
  <si>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</si>
  <si>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</si>
  <si>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</si>
  <si>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</si>
  <si>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</si>
  <si>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</si>
  <si>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</si>
  <si>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</si>
  <si>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</si>
  <si>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</si>
  <si>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</si>
  <si>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</si>
  <si>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</si>
  <si>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</si>
  <si>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</si>
  <si>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</si>
  <si>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</si>
  <si>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</si>
  <si>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</si>
  <si>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</si>
  <si>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</si>
  <si>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</si>
  <si>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</si>
  <si>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</si>
  <si>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</si>
  <si>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</si>
  <si>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</si>
  <si>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</si>
  <si>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</si>
  <si>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</si>
  <si>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</si>
  <si>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</si>
  <si>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</si>
  <si>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</si>
  <si>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</si>
  <si>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</si>
  <si>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</si>
  <si>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</si>
  <si>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</si>
  <si>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</si>
  <si>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</si>
  <si>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</si>
  <si>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</si>
  <si>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</si>
  <si>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</si>
  <si>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</si>
  <si>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</si>
  <si>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</si>
  <si>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</si>
  <si>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</si>
  <si>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</si>
  <si>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</si>
  <si>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</si>
  <si>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</si>
  <si>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</si>
  <si>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</si>
  <si>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</si>
  <si>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</si>
  <si>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</si>
  <si>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</si>
  <si>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</si>
  <si>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</si>
  <si>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</si>
  <si>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</si>
  <si>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</si>
  <si>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</si>
  <si>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</si>
  <si>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</si>
  <si>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</si>
  <si>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</si>
  <si>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</si>
  <si>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</si>
  <si>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</si>
  <si>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</si>
  <si>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</si>
  <si>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</si>
  <si>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</si>
  <si>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</si>
  <si>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</si>
  <si>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</si>
  <si>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</si>
  <si>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</si>
  <si>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</si>
  <si>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</si>
  <si>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</si>
  <si>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</si>
  <si>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</si>
  <si>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</si>
  <si>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</si>
  <si>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</si>
  <si>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</si>
  <si>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</si>
  <si>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</si>
  <si>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</si>
  <si>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</si>
  <si>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</si>
  <si>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</si>
  <si>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</si>
  <si>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</si>
  <si>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</si>
  <si>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</si>
  <si>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</si>
  <si>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</si>
  <si>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</si>
  <si>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</si>
  <si>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</si>
  <si>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</si>
  <si>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</si>
  <si>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</si>
  <si>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</si>
  <si>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</si>
  <si>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</si>
  <si>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</si>
  <si>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</si>
  <si>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</si>
  <si>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</si>
  <si>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</si>
  <si>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</si>
  <si>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</si>
  <si>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</si>
  <si>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</si>
  <si>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</si>
  <si>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</si>
  <si>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</si>
  <si>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</si>
  <si>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</si>
  <si>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</si>
  <si>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</si>
  <si>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</si>
  <si>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</si>
  <si>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</si>
  <si>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</si>
  <si>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</si>
  <si>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</si>
  <si>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</si>
  <si>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</si>
  <si>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</si>
  <si>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</si>
  <si>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</si>
  <si>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</si>
  <si>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</si>
  <si>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</si>
  <si>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</si>
  <si>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</si>
  <si>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</si>
  <si>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</si>
  <si>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</si>
  <si>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</si>
  <si>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</si>
  <si>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</si>
  <si>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</si>
  <si>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</si>
  <si>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</si>
  <si>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</si>
  <si>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</si>
  <si>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</si>
  <si>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</si>
  <si>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</si>
  <si>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</si>
  <si>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</si>
  <si>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</si>
  <si>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</si>
  <si>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</si>
  <si>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</si>
  <si>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</si>
  <si>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</si>
  <si>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</si>
  <si>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</si>
  <si>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</si>
  <si>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</si>
  <si>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</si>
  <si>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</si>
  <si>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</si>
  <si>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</si>
  <si>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</si>
  <si>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</si>
  <si>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</si>
  <si>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</si>
  <si>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</si>
  <si>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</si>
  <si>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</si>
  <si>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</si>
  <si>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</si>
  <si>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</si>
  <si>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</si>
  <si>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</si>
  <si>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</si>
  <si>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</si>
  <si>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</si>
  <si>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</si>
  <si>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</si>
  <si>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</si>
  <si>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</si>
  <si>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</si>
  <si>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</si>
  <si>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</si>
  <si>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</si>
  <si>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</si>
  <si>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</si>
  <si>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</si>
  <si>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</si>
  <si>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</si>
  <si>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</si>
  <si>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</si>
  <si>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</si>
  <si>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</si>
  <si>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</si>
  <si>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</si>
  <si>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</si>
  <si>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</si>
  <si>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</si>
  <si>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</si>
  <si>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</si>
  <si>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</si>
  <si>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</si>
  <si>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</si>
  <si>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</si>
  <si>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</si>
  <si>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</si>
  <si>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</si>
  <si>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</si>
  <si>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</si>
  <si>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</si>
  <si>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</si>
  <si>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</si>
  <si>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</si>
  <si>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</si>
  <si>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</si>
  <si>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</si>
  <si>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</si>
  <si>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</si>
  <si>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</si>
  <si>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</si>
  <si>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</si>
  <si>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</si>
  <si>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</si>
  <si>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</si>
  <si>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</si>
  <si>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</si>
  <si>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</si>
  <si>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</si>
  <si>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</si>
  <si>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</si>
  <si>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</si>
  <si>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</si>
  <si>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</si>
  <si>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</si>
  <si>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</si>
  <si>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</si>
  <si>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</si>
  <si>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</si>
  <si>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</si>
  <si>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</si>
  <si>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</si>
  <si>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</si>
  <si>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</si>
  <si>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</si>
  <si>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</si>
  <si>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</si>
  <si>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</si>
  <si>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</si>
  <si>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</si>
  <si>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</si>
  <si>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</si>
  <si>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</si>
  <si>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</si>
  <si>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</si>
  <si>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</si>
  <si>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</si>
  <si>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</si>
  <si>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</si>
  <si>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</si>
  <si>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</si>
  <si>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</si>
  <si>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</si>
  <si>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</si>
  <si>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</si>
  <si>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</si>
  <si>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</si>
  <si>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</si>
  <si>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</si>
  <si>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</si>
  <si>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</si>
  <si>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</si>
  <si>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</si>
  <si>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</si>
  <si>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</si>
  <si>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</si>
  <si>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</si>
  <si>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</si>
  <si>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</si>
  <si>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</si>
  <si>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</si>
  <si>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</si>
  <si>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</si>
  <si>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</si>
  <si>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</si>
  <si>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</si>
  <si>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</si>
  <si>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</si>
  <si>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</si>
  <si>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</si>
  <si>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</si>
  <si>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</si>
  <si>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</si>
  <si>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</si>
  <si>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</si>
  <si>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</si>
  <si>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</si>
  <si>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</si>
  <si>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</si>
  <si>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</si>
  <si>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</si>
  <si>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</si>
  <si>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</si>
  <si>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</si>
  <si>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</si>
  <si>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</si>
  <si>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</si>
  <si>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</si>
  <si>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</si>
  <si>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</si>
  <si>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</si>
  <si>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</si>
  <si>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dimaco</t>
  </si>
  <si>
    <t>ACMA</t>
  </si>
  <si>
    <t>DANUS</t>
  </si>
  <si>
    <t xml:space="preserve">FRL de 1/4 </t>
  </si>
  <si>
    <t>Claudio tello</t>
  </si>
  <si>
    <t>MARURI 1942</t>
  </si>
  <si>
    <t>FABRICA MALLAS</t>
  </si>
  <si>
    <t>11.111.111-1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</si>
</sst>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33" borderId="23" xfId="0" applyFont="1" applyFill="1" applyBorder="1" applyAlignment="1" applyProtection="1">
      <alignment/>
      <protection locked="0"/>
    </xf>
    <xf numFmtId="0" fontId="23" fillId="0" borderId="35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23" fillId="33" borderId="12" xfId="0" applyNumberFormat="1" applyFont="1" applyFill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 locked="0"/>
    </xf>
    <xf numFmtId="174" fontId="23" fillId="33" borderId="29" xfId="0" applyNumberFormat="1" applyFont="1" applyFill="1" applyBorder="1" applyAlignment="1" applyProtection="1">
      <alignment horizontal="center"/>
      <protection locked="0"/>
    </xf>
    <xf numFmtId="174" fontId="23" fillId="33" borderId="12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35</xdr:row>
      <xdr:rowOff>104775</xdr:rowOff>
    </xdr:from>
    <xdr:to>
      <xdr:col>14</xdr:col>
      <xdr:colOff>266700</xdr:colOff>
      <xdr:row>39</xdr:row>
      <xdr:rowOff>38100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2"/>
        <a:srcRect l="10311" t="29374" r="64219" b="46374"/>
        <a:stretch>
          <a:fillRect/>
        </a:stretch>
      </xdr:blipFill>
      <xdr:spPr>
        <a:xfrm>
          <a:off x="8172450" y="7315200"/>
          <a:ext cx="11620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238125</xdr:colOff>
      <xdr:row>31</xdr:row>
      <xdr:rowOff>180975</xdr:rowOff>
    </xdr:from>
    <xdr:to>
      <xdr:col>14</xdr:col>
      <xdr:colOff>238125</xdr:colOff>
      <xdr:row>35</xdr:row>
      <xdr:rowOff>76200</xdr:rowOff>
    </xdr:to>
    <xdr:pic>
      <xdr:nvPicPr>
        <xdr:cNvPr id="4" name="Picture 211"/>
        <xdr:cNvPicPr preferRelativeResize="1">
          <a:picLocks noChangeAspect="1"/>
        </xdr:cNvPicPr>
      </xdr:nvPicPr>
      <xdr:blipFill>
        <a:blip r:embed="rId3"/>
        <a:srcRect l="15391" t="37374" r="67578" b="24125"/>
        <a:stretch>
          <a:fillRect/>
        </a:stretch>
      </xdr:blipFill>
      <xdr:spPr>
        <a:xfrm>
          <a:off x="8801100" y="6619875"/>
          <a:ext cx="504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B1">
      <selection activeCell="H15" sqref="H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7.0039062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1833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596</v>
      </c>
      <c r="E4" s="36" t="s">
        <v>12</v>
      </c>
      <c r="F4" s="38"/>
      <c r="G4" s="38"/>
      <c r="H4" s="39"/>
      <c r="I4" s="36" t="s">
        <v>9</v>
      </c>
      <c r="J4" s="40">
        <f>VLOOKUP(D4,CLIENTES,10,FALSE)</f>
        <v>0</v>
      </c>
      <c r="K4" s="20"/>
    </row>
    <row r="5" spans="2:11" ht="15">
      <c r="B5" s="41"/>
      <c r="C5" s="42"/>
      <c r="D5" s="43"/>
      <c r="E5" s="111" t="str">
        <f>VLOOKUP(D4,CLIENTES,4,FALSE)</f>
        <v>MARURI 1942</v>
      </c>
      <c r="F5" s="111"/>
      <c r="G5" s="111"/>
      <c r="H5" s="111"/>
      <c r="I5" s="111"/>
      <c r="J5" s="112"/>
      <c r="K5" s="20"/>
    </row>
    <row r="6" spans="2:10" ht="17.25" customHeight="1">
      <c r="B6" s="41" t="s">
        <v>27</v>
      </c>
      <c r="C6" s="42"/>
      <c r="D6" s="44" t="str">
        <f>VLOOKUP(D4,CLIENTES,2,FALSE)</f>
        <v>ACMA</v>
      </c>
      <c r="E6" s="42" t="s">
        <v>7</v>
      </c>
      <c r="F6" s="111" t="str">
        <f>VLOOKUP(D4,CLIENTES,5,FALSE)</f>
        <v>RENCA</v>
      </c>
      <c r="G6" s="111"/>
      <c r="H6" s="111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 t="str">
        <f>VLOOKUP(D4,CLIENTES,3,FALSE)</f>
        <v>FABRICA MALLAS</v>
      </c>
      <c r="E7" s="42" t="s">
        <v>8</v>
      </c>
      <c r="F7" s="111" t="str">
        <f>VLOOKUP(D4,CLIENTES,6,FALSE)</f>
        <v>STGO</v>
      </c>
      <c r="G7" s="111"/>
      <c r="H7" s="111"/>
      <c r="I7" s="42" t="s">
        <v>26</v>
      </c>
      <c r="J7" s="47" t="str">
        <f>VLOOKUP(D4,CLIENTES,8,FALSE)</f>
        <v>Claudio tello</v>
      </c>
    </row>
    <row r="8" spans="2:12" ht="15.75" thickBot="1">
      <c r="B8" s="109" t="s">
        <v>28</v>
      </c>
      <c r="C8" s="110"/>
      <c r="D8" s="44">
        <f>VLOOKUP(D4,CLIENTES,7,FALSE)</f>
        <v>0</v>
      </c>
      <c r="E8" s="42" t="s">
        <v>11</v>
      </c>
      <c r="F8" s="111">
        <f>VLOOKUP(D4,CLIENTES,12,FALSE)</f>
        <v>0</v>
      </c>
      <c r="G8" s="111"/>
      <c r="H8" s="111"/>
      <c r="I8" s="42" t="s">
        <v>14</v>
      </c>
      <c r="J8" s="48">
        <f ca="1">TODAY()</f>
        <v>41835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9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3" t="s">
        <v>24</v>
      </c>
      <c r="D10" s="104"/>
      <c r="E10" s="105"/>
      <c r="F10" s="53" t="s">
        <v>0</v>
      </c>
      <c r="G10" s="54" t="s">
        <v>23</v>
      </c>
      <c r="H10" s="90" t="s">
        <v>15</v>
      </c>
      <c r="I10" s="54" t="s">
        <v>13</v>
      </c>
      <c r="J10" s="92" t="s">
        <v>2</v>
      </c>
      <c r="K10" s="24" t="s">
        <v>18</v>
      </c>
      <c r="L10" s="24" t="s">
        <v>589</v>
      </c>
      <c r="M10" s="24"/>
      <c r="N10" s="24" t="s">
        <v>591</v>
      </c>
      <c r="O10" s="24"/>
      <c r="P10" s="25" t="s">
        <v>16</v>
      </c>
      <c r="Q10" s="24" t="s">
        <v>19</v>
      </c>
      <c r="R10" s="26" t="s">
        <v>20</v>
      </c>
    </row>
    <row r="11" spans="2:18" ht="15">
      <c r="B11" s="85">
        <v>1</v>
      </c>
      <c r="C11" s="106" t="s">
        <v>592</v>
      </c>
      <c r="D11" s="107"/>
      <c r="E11" s="108"/>
      <c r="F11" s="82">
        <v>1</v>
      </c>
      <c r="G11" s="89" t="s">
        <v>23</v>
      </c>
      <c r="H11" s="98">
        <f>R11</f>
        <v>30543</v>
      </c>
      <c r="I11" s="95"/>
      <c r="J11" s="93">
        <f>F11*H11*(1-I11/100)</f>
        <v>30543</v>
      </c>
      <c r="K11" s="27">
        <v>1</v>
      </c>
      <c r="L11" s="28"/>
      <c r="M11" s="28"/>
      <c r="N11" s="76">
        <v>20362</v>
      </c>
      <c r="O11" s="28"/>
      <c r="P11" s="29">
        <v>1.5</v>
      </c>
      <c r="Q11" s="30">
        <f>N11</f>
        <v>20362</v>
      </c>
      <c r="R11" s="32">
        <f>+P11*Q11</f>
        <v>30543</v>
      </c>
    </row>
    <row r="12" spans="2:18" ht="15">
      <c r="B12" s="86"/>
      <c r="C12" s="87"/>
      <c r="D12" s="74"/>
      <c r="E12" s="75"/>
      <c r="F12" s="81"/>
      <c r="G12" s="83"/>
      <c r="H12" s="93"/>
      <c r="I12" s="96"/>
      <c r="J12" s="93"/>
      <c r="K12" s="27"/>
      <c r="L12" s="28"/>
      <c r="M12" s="28"/>
      <c r="N12" s="76"/>
      <c r="O12" s="28"/>
      <c r="P12" s="29">
        <v>1.4</v>
      </c>
      <c r="Q12" s="30">
        <f>N12</f>
        <v>0</v>
      </c>
      <c r="R12" s="32">
        <f aca="true" t="shared" si="0" ref="R12:R17">+P12*Q12</f>
        <v>0</v>
      </c>
    </row>
    <row r="13" spans="2:18" ht="15">
      <c r="B13" s="86"/>
      <c r="C13" s="87"/>
      <c r="D13" s="74"/>
      <c r="E13" s="75"/>
      <c r="F13" s="81"/>
      <c r="G13" s="83"/>
      <c r="H13" s="93"/>
      <c r="I13" s="96"/>
      <c r="J13" s="93">
        <f>F13*H13*(1-I13/100)</f>
        <v>0</v>
      </c>
      <c r="K13" s="27">
        <v>3</v>
      </c>
      <c r="L13" s="28"/>
      <c r="M13" s="28"/>
      <c r="N13" s="76"/>
      <c r="O13" s="28"/>
      <c r="P13" s="29">
        <v>1.4</v>
      </c>
      <c r="Q13" s="30">
        <f>N13</f>
        <v>0</v>
      </c>
      <c r="R13" s="32">
        <f t="shared" si="0"/>
        <v>0</v>
      </c>
    </row>
    <row r="14" spans="2:18" ht="15">
      <c r="B14" s="86"/>
      <c r="C14" s="87"/>
      <c r="D14" s="74"/>
      <c r="E14" s="75"/>
      <c r="F14" s="81"/>
      <c r="G14" s="83"/>
      <c r="H14" s="93">
        <f>+R14</f>
        <v>0</v>
      </c>
      <c r="I14" s="96"/>
      <c r="J14" s="93">
        <f>F14*H14*(1-I14/100)</f>
        <v>0</v>
      </c>
      <c r="K14" s="27">
        <v>4</v>
      </c>
      <c r="L14" s="28"/>
      <c r="M14" s="28"/>
      <c r="N14" s="76"/>
      <c r="O14" s="28"/>
      <c r="P14" s="29">
        <v>1.5</v>
      </c>
      <c r="Q14" s="30">
        <f>N14</f>
        <v>0</v>
      </c>
      <c r="R14" s="32">
        <f t="shared" si="0"/>
        <v>0</v>
      </c>
    </row>
    <row r="15" spans="2:18" ht="15">
      <c r="B15" s="86"/>
      <c r="C15" s="73"/>
      <c r="D15" s="74"/>
      <c r="E15" s="75"/>
      <c r="F15" s="81"/>
      <c r="G15" s="83"/>
      <c r="H15" s="93">
        <f>+R15</f>
        <v>0</v>
      </c>
      <c r="I15" s="96"/>
      <c r="J15" s="93">
        <f>F15*H15*(1-I15/100)</f>
        <v>0</v>
      </c>
      <c r="K15" s="27">
        <v>5</v>
      </c>
      <c r="L15" s="28"/>
      <c r="M15" s="28"/>
      <c r="N15" s="76"/>
      <c r="O15" s="28"/>
      <c r="P15" s="29">
        <v>3</v>
      </c>
      <c r="Q15" s="30">
        <f>N15</f>
        <v>0</v>
      </c>
      <c r="R15" s="32">
        <f t="shared" si="0"/>
        <v>0</v>
      </c>
    </row>
    <row r="16" spans="2:18" ht="15">
      <c r="B16" s="99">
        <v>6</v>
      </c>
      <c r="C16" s="73"/>
      <c r="D16" s="74"/>
      <c r="E16" s="75"/>
      <c r="F16" s="81"/>
      <c r="G16" s="83"/>
      <c r="H16" s="93"/>
      <c r="I16" s="96"/>
      <c r="J16" s="93">
        <f>F16*H16*(1-I24/100)</f>
        <v>0</v>
      </c>
      <c r="K16" s="27">
        <v>6</v>
      </c>
      <c r="M16" s="28"/>
      <c r="N16" s="76"/>
      <c r="O16" s="28"/>
      <c r="P16" s="29">
        <v>1.8</v>
      </c>
      <c r="Q16" s="30">
        <f>M16</f>
        <v>0</v>
      </c>
      <c r="R16" s="32">
        <f t="shared" si="0"/>
        <v>0</v>
      </c>
    </row>
    <row r="17" spans="2:18" ht="15">
      <c r="B17" s="99">
        <v>7</v>
      </c>
      <c r="C17" s="113"/>
      <c r="D17" s="114"/>
      <c r="E17" s="115"/>
      <c r="F17" s="81"/>
      <c r="G17" s="83"/>
      <c r="H17" s="93"/>
      <c r="I17" s="96"/>
      <c r="J17" s="93"/>
      <c r="K17" s="27">
        <v>7</v>
      </c>
      <c r="M17" s="28"/>
      <c r="N17" s="76"/>
      <c r="O17" s="28"/>
      <c r="P17" s="29">
        <v>1.8</v>
      </c>
      <c r="Q17" s="30">
        <f aca="true" t="shared" si="1" ref="Q17:Q22">+M17</f>
        <v>0</v>
      </c>
      <c r="R17" s="32">
        <f t="shared" si="0"/>
        <v>0</v>
      </c>
    </row>
    <row r="18" spans="2:18" ht="15">
      <c r="B18" s="99">
        <v>8</v>
      </c>
      <c r="C18" s="113"/>
      <c r="D18" s="114"/>
      <c r="E18" s="115"/>
      <c r="F18" s="81"/>
      <c r="G18" s="83"/>
      <c r="H18" s="93"/>
      <c r="I18" s="96"/>
      <c r="J18" s="93"/>
      <c r="K18" s="27"/>
      <c r="M18" s="28"/>
      <c r="N18" s="76"/>
      <c r="O18" s="28"/>
      <c r="P18" s="29">
        <v>1.8</v>
      </c>
      <c r="Q18" s="30">
        <f t="shared" si="1"/>
        <v>0</v>
      </c>
      <c r="R18" s="32">
        <f aca="true" t="shared" si="2" ref="R18:R28">Q18*P18</f>
        <v>0</v>
      </c>
    </row>
    <row r="19" spans="2:18" ht="15">
      <c r="B19" s="99">
        <v>9</v>
      </c>
      <c r="C19" s="100"/>
      <c r="D19" s="101"/>
      <c r="E19" s="102"/>
      <c r="F19" s="81"/>
      <c r="G19" s="83"/>
      <c r="H19" s="93"/>
      <c r="I19" s="96"/>
      <c r="J19" s="93"/>
      <c r="K19" s="27"/>
      <c r="L19" s="28"/>
      <c r="M19" s="28"/>
      <c r="N19" s="76"/>
      <c r="O19" s="28"/>
      <c r="P19" s="29">
        <v>1.8</v>
      </c>
      <c r="Q19" s="30">
        <f t="shared" si="1"/>
        <v>0</v>
      </c>
      <c r="R19" s="32">
        <f t="shared" si="2"/>
        <v>0</v>
      </c>
    </row>
    <row r="20" spans="2:18" ht="15">
      <c r="B20" s="99">
        <v>10</v>
      </c>
      <c r="C20" s="73"/>
      <c r="D20" s="74"/>
      <c r="E20" s="75"/>
      <c r="F20" s="81"/>
      <c r="G20" s="83"/>
      <c r="H20" s="93"/>
      <c r="I20" s="96"/>
      <c r="J20" s="93"/>
      <c r="K20" s="27"/>
      <c r="L20" s="28"/>
      <c r="M20" s="28"/>
      <c r="N20" s="76"/>
      <c r="O20" s="28"/>
      <c r="P20" s="29">
        <v>1.8</v>
      </c>
      <c r="Q20" s="30">
        <f t="shared" si="1"/>
        <v>0</v>
      </c>
      <c r="R20" s="32">
        <f t="shared" si="2"/>
        <v>0</v>
      </c>
    </row>
    <row r="21" spans="2:18" ht="15">
      <c r="B21" s="99">
        <v>11</v>
      </c>
      <c r="C21" s="73"/>
      <c r="D21" s="74"/>
      <c r="E21" s="75"/>
      <c r="F21" s="81"/>
      <c r="G21" s="83"/>
      <c r="H21" s="93"/>
      <c r="I21" s="96"/>
      <c r="J21" s="93"/>
      <c r="K21" s="27"/>
      <c r="L21" s="28"/>
      <c r="M21" s="28"/>
      <c r="N21" s="76"/>
      <c r="O21" s="28"/>
      <c r="P21" s="29">
        <v>1.8</v>
      </c>
      <c r="Q21" s="30">
        <f t="shared" si="1"/>
        <v>0</v>
      </c>
      <c r="R21" s="32">
        <f t="shared" si="2"/>
        <v>0</v>
      </c>
    </row>
    <row r="22" spans="2:18" ht="15">
      <c r="B22" s="99">
        <v>12</v>
      </c>
      <c r="C22" s="73"/>
      <c r="D22" s="88"/>
      <c r="E22" s="75"/>
      <c r="F22" s="81"/>
      <c r="G22" s="83"/>
      <c r="H22" s="93"/>
      <c r="I22" s="96"/>
      <c r="J22" s="93"/>
      <c r="K22" s="27"/>
      <c r="L22" s="28"/>
      <c r="M22" s="28"/>
      <c r="N22" s="76"/>
      <c r="O22" s="28"/>
      <c r="P22" s="29">
        <v>1.8</v>
      </c>
      <c r="Q22" s="30">
        <f t="shared" si="1"/>
        <v>0</v>
      </c>
      <c r="R22" s="32">
        <f t="shared" si="2"/>
        <v>0</v>
      </c>
    </row>
    <row r="23" spans="2:18" ht="15">
      <c r="B23" s="99">
        <v>13</v>
      </c>
      <c r="C23" s="73"/>
      <c r="D23" s="74"/>
      <c r="E23" s="75"/>
      <c r="F23" s="81"/>
      <c r="G23" s="83"/>
      <c r="H23" s="93"/>
      <c r="I23" s="96"/>
      <c r="J23" s="93"/>
      <c r="K23" s="27"/>
      <c r="L23" s="28"/>
      <c r="M23" s="28"/>
      <c r="N23" s="76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2"/>
        <v>2948.0760000000005</v>
      </c>
    </row>
    <row r="24" spans="2:18" ht="15">
      <c r="B24" s="99">
        <v>14</v>
      </c>
      <c r="C24" s="73"/>
      <c r="D24" s="74"/>
      <c r="E24" s="75"/>
      <c r="F24" s="81"/>
      <c r="G24" s="83"/>
      <c r="H24" s="93"/>
      <c r="I24" s="96"/>
      <c r="J24" s="93"/>
      <c r="K24" s="27"/>
      <c r="L24" s="28"/>
      <c r="M24" s="28"/>
      <c r="N24" s="76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2"/>
        <v>23809.140000000003</v>
      </c>
    </row>
    <row r="25" spans="2:18" ht="15">
      <c r="B25" s="99"/>
      <c r="C25" s="73"/>
      <c r="D25" s="74"/>
      <c r="E25" s="75"/>
      <c r="F25" s="81"/>
      <c r="G25" s="83"/>
      <c r="H25" s="93"/>
      <c r="I25" s="96"/>
      <c r="J25" s="93"/>
      <c r="K25" s="27"/>
      <c r="L25" s="28"/>
      <c r="M25" s="28"/>
      <c r="N25" s="76"/>
      <c r="O25" s="28"/>
      <c r="P25" s="29">
        <v>1.5</v>
      </c>
      <c r="Q25" s="30">
        <v>5000</v>
      </c>
      <c r="R25" s="32">
        <f t="shared" si="2"/>
        <v>7500</v>
      </c>
    </row>
    <row r="26" spans="2:18" ht="15">
      <c r="B26" s="99"/>
      <c r="C26" s="73"/>
      <c r="D26" s="88"/>
      <c r="E26" s="75"/>
      <c r="F26" s="81"/>
      <c r="G26" s="83"/>
      <c r="H26" s="93"/>
      <c r="I26" s="96"/>
      <c r="J26" s="93"/>
      <c r="K26" s="27"/>
      <c r="L26" s="28"/>
      <c r="M26" s="28"/>
      <c r="N26" s="76"/>
      <c r="O26" s="28"/>
      <c r="P26" s="29">
        <v>0.5</v>
      </c>
      <c r="Q26" s="30">
        <f>+L26</f>
        <v>0</v>
      </c>
      <c r="R26" s="32">
        <f t="shared" si="2"/>
        <v>0</v>
      </c>
    </row>
    <row r="27" spans="2:18" ht="15.75" thickBot="1">
      <c r="B27" s="99"/>
      <c r="C27" s="78"/>
      <c r="D27" s="79"/>
      <c r="E27" s="80"/>
      <c r="F27" s="81"/>
      <c r="G27" s="84"/>
      <c r="H27" s="94"/>
      <c r="I27" s="97"/>
      <c r="J27" s="94"/>
      <c r="K27" s="27"/>
      <c r="L27" s="28"/>
      <c r="M27" s="28"/>
      <c r="N27" s="76"/>
      <c r="O27" s="28"/>
      <c r="P27" s="29"/>
      <c r="Q27" s="30">
        <f>+L27</f>
        <v>0</v>
      </c>
      <c r="R27" s="32">
        <f t="shared" si="2"/>
        <v>0</v>
      </c>
    </row>
    <row r="28" spans="2:18" ht="15">
      <c r="B28" s="55" t="s">
        <v>17</v>
      </c>
      <c r="C28" s="77"/>
      <c r="D28" s="42"/>
      <c r="E28" s="42"/>
      <c r="F28" s="56"/>
      <c r="G28" s="66" t="s">
        <v>3</v>
      </c>
      <c r="H28" s="58"/>
      <c r="I28" s="67"/>
      <c r="J28" s="64">
        <f>SUM(J11:J27)</f>
        <v>30543</v>
      </c>
      <c r="R28" s="32">
        <f t="shared" si="2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30543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5803.17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36346.17</v>
      </c>
    </row>
    <row r="33" ht="15"/>
    <row r="34" ht="15"/>
    <row r="35" ht="15"/>
    <row r="37" ht="15"/>
    <row r="38" ht="15"/>
    <row r="39" ht="15"/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9" sqref="B109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spans="1:9" ht="15">
      <c r="A109">
        <v>108</v>
      </c>
      <c r="B109" s="33" t="s">
        <v>596</v>
      </c>
      <c r="C109" t="s">
        <v>590</v>
      </c>
      <c r="D109" t="s">
        <v>595</v>
      </c>
      <c r="E109" t="s">
        <v>594</v>
      </c>
      <c r="F109" t="s">
        <v>35</v>
      </c>
      <c r="G109" t="s">
        <v>33</v>
      </c>
      <c r="I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2014-07-14T20:18:56Z</cp:lastPrinted>
  <dcterms:created xsi:type="dcterms:W3CDTF">2013-07-12T05:01:37Z</dcterms:created>
  <dcterms:modified xsi:type="dcterms:W3CDTF">2014-07-15T13:57:41Z</dcterms:modified>
  <cp:category/>
  <cp:version/>
  <cp:contentType/>
  <cp:contentStatus/>
</cp:coreProperties>
</file>