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5600" windowHeight="757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<sst xmlns="http://schemas.openxmlformats.org/spreadsheetml/2006/main" count="828" uniqueCount="594">
  <si>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</si>
  <si>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</si>
  <si>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</si>
  <si>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</si>
  <si>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</si>
  <si>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</si>
  <si>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</si>
  <si>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</si>
  <si>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</si>
  <si>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</si>
  <si>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</si>
  <si>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</si>
  <si>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</si>
  <si>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</si>
  <si>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</si>
  <si>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</si>
  <si>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</si>
  <si>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</si>
  <si>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</si>
  <si>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</si>
  <si>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</si>
  <si>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</si>
  <si>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</si>
  <si>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</si>
  <si>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</si>
  <si>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</si>
  <si>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</si>
  <si>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</si>
  <si>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</si>
  <si>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</si>
  <si>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</si>
  <si>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</si>
  <si>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</si>
  <si>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</si>
  <si>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</si>
  <si>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</si>
  <si>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</si>
  <si>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</si>
  <si>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</si>
  <si>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</si>
  <si>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</si>
  <si>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</si>
  <si>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</si>
  <si>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</si>
  <si>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</si>
  <si>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</si>
  <si>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</si>
  <si>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</si>
  <si>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</si>
  <si>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</si>
  <si>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</si>
  <si>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</si>
  <si>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</si>
  <si>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</si>
  <si>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</si>
  <si>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</si>
  <si>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</si>
  <si>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</si>
  <si>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</si>
  <si>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</si>
  <si>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</si>
  <si>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</si>
  <si>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</si>
  <si>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</si>
  <si>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</si>
  <si>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</si>
  <si>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</si>
  <si>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</si>
  <si>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</si>
  <si>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</si>
  <si>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</si>
  <si>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</si>
  <si>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</si>
  <si>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</si>
  <si>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</si>
  <si>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</si>
  <si>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</si>
  <si>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</si>
  <si>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</si>
  <si>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</si>
  <si>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</si>
  <si>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</si>
  <si>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</si>
  <si>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</si>
  <si>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</si>
  <si>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</si>
  <si>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</si>
  <si>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</si>
  <si>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</si>
  <si>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</si>
  <si>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</si>
  <si>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</si>
  <si>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</si>
  <si>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</si>
  <si>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</si>
  <si>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</si>
  <si>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</si>
  <si>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</si>
  <si>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</si>
  <si>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</si>
  <si>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</si>
  <si>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</si>
  <si>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</si>
  <si>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</si>
  <si>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</si>
  <si>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</si>
  <si>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</si>
  <si>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</si>
  <si>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</si>
  <si>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</si>
  <si>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</si>
  <si>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</si>
  <si>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</si>
  <si>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</si>
  <si>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</si>
  <si>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</si>
  <si>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</si>
  <si>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</si>
  <si>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</si>
  <si>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</si>
  <si>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</si>
  <si>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</si>
  <si>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</si>
  <si>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</si>
  <si>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</si>
  <si>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</si>
  <si>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</si>
  <si>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</si>
  <si>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</si>
  <si>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</si>
  <si>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</si>
  <si>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</si>
  <si>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</si>
  <si>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</si>
  <si>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</si>
  <si>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</si>
  <si>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</si>
  <si>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</si>
  <si>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</si>
  <si>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</si>
  <si>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</si>
  <si>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</si>
  <si>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</si>
  <si>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</si>
  <si>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</si>
  <si>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</si>
  <si>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</si>
  <si>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</si>
  <si>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</si>
  <si>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</si>
  <si>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</si>
  <si>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</si>
  <si>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</si>
  <si>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</si>
  <si>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</si>
  <si>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</si>
  <si>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</si>
  <si>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</si>
  <si>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</si>
  <si>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</si>
  <si>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</si>
  <si>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</si>
  <si>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</si>
  <si>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</si>
  <si>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</si>
  <si>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</si>
  <si>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</si>
  <si>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</si>
  <si>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</si>
  <si>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</si>
  <si>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</si>
  <si>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</si>
  <si>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</si>
  <si>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</si>
  <si>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</si>
  <si>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</si>
  <si>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</si>
  <si>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</si>
  <si>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</si>
  <si>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</si>
  <si>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</si>
  <si>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</si>
  <si>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</si>
  <si>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</si>
  <si>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</si>
  <si>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</si>
  <si>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</si>
  <si>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</si>
  <si>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</si>
  <si>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</si>
  <si>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</si>
  <si>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</si>
  <si>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</si>
  <si>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</si>
  <si>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</si>
  <si>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</si>
  <si>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</si>
  <si>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</si>
  <si>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</si>
  <si>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</si>
  <si>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</si>
  <si>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</si>
  <si>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</si>
  <si>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</si>
  <si>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</si>
  <si>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</si>
  <si>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</si>
  <si>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</si>
  <si>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</si>
  <si>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</si>
  <si>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</si>
  <si>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</si>
  <si>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</si>
  <si>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</si>
  <si>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</si>
  <si>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</si>
  <si>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</si>
  <si>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</si>
  <si>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</si>
  <si>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</si>
  <si>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</si>
  <si>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</si>
  <si>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</si>
  <si>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</si>
  <si>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</si>
  <si>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</si>
  <si>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</si>
  <si>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</si>
  <si>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</si>
  <si>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</si>
  <si>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</si>
  <si>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</si>
  <si>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</si>
  <si>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</si>
  <si>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</si>
  <si>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</si>
  <si>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</si>
  <si>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</si>
  <si>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</si>
  <si>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</si>
  <si>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</si>
  <si>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</si>
  <si>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</si>
  <si>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</si>
  <si>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</si>
  <si>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</si>
  <si>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</si>
  <si>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</si>
  <si>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</si>
  <si>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</si>
  <si>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</si>
  <si>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</si>
  <si>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</si>
  <si>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</si>
  <si>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</si>
  <si>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</si>
  <si>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</si>
  <si>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</si>
  <si>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</si>
  <si>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</si>
  <si>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</si>
  <si>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</si>
  <si>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</si>
  <si>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</si>
  <si>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</si>
  <si>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</si>
  <si>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</si>
  <si>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</si>
  <si>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</si>
  <si>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</si>
  <si>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</si>
  <si>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</si>
  <si>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</si>
  <si>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</si>
  <si>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</si>
  <si>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</si>
  <si>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</si>
  <si>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</si>
  <si>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</si>
  <si>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</si>
  <si>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</si>
  <si>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</si>
  <si>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</si>
  <si>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</si>
  <si>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</si>
  <si>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</si>
  <si>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</si>
  <si>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</si>
  <si>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</si>
  <si>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</si>
  <si>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</si>
  <si>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</si>
  <si>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</si>
  <si>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</si>
  <si>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</si>
  <si>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</si>
  <si>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</si>
  <si>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</si>
  <si>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</si>
  <si>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</si>
  <si>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</si>
  <si>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</si>
  <si>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</si>
  <si>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</si>
  <si>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</si>
  <si>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</si>
  <si>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</si>
  <si>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</si>
  <si>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</si>
  <si>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</si>
  <si>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</si>
  <si>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</si>
  <si>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</si>
  <si>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</si>
  <si>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</si>
  <si>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</si>
  <si>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</si>
  <si>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</si>
  <si>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</si>
  <si>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</si>
  <si>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</si>
  <si>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</si>
  <si>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</si>
  <si>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</si>
  <si>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</si>
  <si>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</si>
  <si>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</si>
  <si>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</si>
  <si>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</si>
  <si>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</si>
  <si>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</si>
  <si>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</si>
  <si>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</si>
  <si>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</si>
  <si>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</si>
  <si>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</si>
  <si>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</si>
  <si>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</si>
  <si>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</si>
  <si>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</si>
  <si>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</si>
  <si>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</si>
  <si>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</si>
  <si>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</si>
  <si>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</si>
  <si>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</si>
  <si>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</si>
  <si>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</si>
  <si>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</si>
  <si>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</si>
  <si>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</si>
  <si>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</si>
  <si>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</si>
  <si>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</si>
  <si>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</si>
  <si>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</si>
  <si>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</si>
  <si>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</si>
  <si>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</si>
  <si>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</si>
  <si>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</si>
  <si>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</si>
  <si>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</si>
  <si>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</si>
  <si>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</si>
  <si>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</si>
  <si>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</si>
  <si>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</si>
  <si>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</si>
  <si>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</si>
  <si>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</si>
  <si>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</si>
  <si>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</si>
  <si>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</si>
  <si>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</si>
  <si>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</si>
  <si>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</si>
  <si>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</si>
  <si>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</si>
  <si>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</si>
  <si>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</si>
  <si>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</si>
  <si>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</si>
  <si>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</si>
  <si>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</si>
  <si>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</si>
  <si>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</si>
  <si>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</si>
  <si>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</si>
  <si>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</si>
  <si>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</si>
  <si>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</si>
  <si>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</si>
  <si>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</si>
  <si>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</si>
  <si>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</si>
  <si>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</si>
  <si>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</si>
  <si>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</si>
  <si>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</si>
  <si>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</si>
  <si>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</si>
  <si>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</si>
  <si>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</si>
  <si>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</si>
  <si>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</si>
  <si>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</si>
  <si>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</si>
  <si>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</si>
  <si>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</si>
  <si>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</si>
  <si>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</si>
  <si>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</si>
  <si>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</si>
  <si>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</si>
  <si>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</si>
  <si>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</si>
  <si>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</si>
  <si>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</si>
  <si>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</si>
  <si>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</si>
  <si>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</si>
  <si>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</si>
  <si>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</si>
  <si>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</si>
  <si>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</si>
  <si>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</si>
  <si>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</si>
  <si>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</si>
  <si>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</si>
  <si>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</si>
  <si>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</si>
  <si>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</si>
  <si>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</si>
  <si>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</si>
  <si>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</si>
  <si>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</si>
  <si>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</si>
  <si>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</si>
  <si>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</si>
  <si>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</si>
  <si>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</si>
  <si>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</si>
  <si>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</si>
  <si>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</si>
  <si>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</si>
  <si>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</si>
  <si>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</si>
  <si>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</si>
  <si>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</si>
  <si>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</si>
  <si>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</si>
  <si>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</si>
  <si>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</si>
  <si>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</si>
  <si>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</si>
  <si>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</si>
  <si>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</si>
  <si>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</si>
  <si>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</si>
  <si>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</si>
  <si>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</si>
  <si>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</si>
  <si>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</si>
  <si>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</si>
  <si>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</si>
  <si>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</si>
  <si>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</si>
  <si>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</si>
  <si>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</si>
  <si>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</si>
  <si>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</si>
  <si>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</si>
  <si>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</si>
  <si>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</si>
  <si>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</si>
  <si>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</si>
  <si>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</si>
  <si>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</si>
  <si>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</si>
  <si>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</si>
  <si>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</si>
  <si>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</si>
  <si>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</si>
  <si>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</si>
  <si>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</si>
  <si>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</si>
  <si>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</si>
  <si>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</si>
  <si>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</si>
  <si>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</si>
  <si>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</si>
  <si>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</si>
  <si>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</si>
  <si>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</si>
  <si>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</si>
  <si>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</si>
  <si>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</si>
  <si>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</si>
  <si>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</si>
  <si>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</si>
  <si>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</si>
  <si>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</si>
  <si>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</si>
  <si>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</si>
  <si>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</si>
  <si>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</si>
  <si>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</si>
  <si>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</si>
  <si>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</si>
  <si>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</si>
  <si>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</si>
  <si>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</si>
  <si>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</si>
  <si>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</si>
  <si>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</si>
  <si>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</si>
  <si>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</si>
  <si>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</si>
  <si>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</si>
  <si>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</si>
  <si>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</si>
  <si>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</si>
  <si>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</si>
  <si>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</si>
  <si>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</si>
  <si>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</si>
  <si>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</si>
  <si>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</si>
  <si>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</si>
  <si>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</si>
  <si>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</si>
  <si>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</si>
  <si>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</si>
  <si>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</si>
  <si>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</si>
  <si>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</si>
  <si>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</si>
  <si>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</si>
  <si>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</si>
  <si>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</si>
  <si>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</si>
  <si>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</si>
  <si>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</si>
  <si>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</si>
  <si>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</si>
  <si>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</si>
  <si>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</si>
  <si>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</si>
  <si>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</si>
  <si>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</si>
  <si>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</si>
  <si>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</si>
  <si>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</si>
  <si>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</si>
  <si>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</si>
  <si>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</si>
  <si>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</si>
  <si>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</si>
  <si>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</si>
  <si>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</si>
  <si>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</si>
  <si>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</si>
  <si>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</si>
  <si>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</si>
  <si>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</si>
  <si>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</si>
  <si>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</si>
  <si>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</si>
  <si>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</si>
  <si>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</si>
  <si>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</si>
  <si>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</si>
  <si>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</si>
  <si>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</si>
  <si>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</si>
  <si>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</si>
  <si>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</si>
  <si>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</si>
  <si>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</si>
  <si>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</si>
  <si>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</si>
  <si>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</si>
  <si>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</si>
  <si>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</si>
  <si>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</si>
  <si>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</si>
  <si>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</si>
  <si>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</si>
  <si>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2ETRELLAS</t>
  </si>
  <si>
    <t xml:space="preserve">Esparrago M16x2 </t>
  </si>
  <si>
    <t xml:space="preserve">Tuerca Exagonal </t>
  </si>
  <si>
    <t xml:space="preserve">Golilla Exagonal </t>
  </si>
  <si>
    <t xml:space="preserve">Golilla precion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</si>
</sst>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19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1" xfId="0" applyFont="1" applyFill="1" applyBorder="1" applyAlignment="1" applyProtection="1">
      <alignment/>
      <protection locked="0"/>
    </xf>
    <xf numFmtId="3" fontId="47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8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172" fontId="24" fillId="33" borderId="23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7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8" xfId="0" applyNumberFormat="1" applyFont="1" applyFill="1" applyBorder="1" applyAlignment="1" applyProtection="1">
      <alignment horizontal="center" vertical="center"/>
      <protection locked="0"/>
    </xf>
    <xf numFmtId="1" fontId="23" fillId="33" borderId="29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28" xfId="0" applyFont="1" applyFill="1" applyBorder="1" applyAlignment="1" applyProtection="1">
      <alignment horizontal="right"/>
      <protection locked="0"/>
    </xf>
    <xf numFmtId="0" fontId="23" fillId="33" borderId="23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 locked="0"/>
    </xf>
    <xf numFmtId="0" fontId="23" fillId="33" borderId="33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/>
      <protection locked="0"/>
    </xf>
    <xf numFmtId="174" fontId="23" fillId="33" borderId="0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 locked="0"/>
    </xf>
    <xf numFmtId="174" fontId="49" fillId="33" borderId="15" xfId="0" applyNumberFormat="1" applyFont="1" applyFill="1" applyBorder="1" applyAlignment="1" applyProtection="1">
      <alignment horizontal="center"/>
      <protection/>
    </xf>
    <xf numFmtId="174" fontId="23" fillId="33" borderId="33" xfId="0" applyNumberFormat="1" applyFont="1" applyFill="1" applyBorder="1" applyAlignment="1" applyProtection="1">
      <alignment horizontal="center"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174" fontId="23" fillId="33" borderId="15" xfId="0" applyNumberFormat="1" applyFont="1" applyFill="1" applyBorder="1" applyAlignment="1" applyProtection="1">
      <alignment horizontal="center"/>
      <protection locked="0"/>
    </xf>
    <xf numFmtId="174" fontId="23" fillId="33" borderId="35" xfId="0" applyNumberFormat="1" applyFont="1" applyFill="1" applyBorder="1" applyAlignment="1" applyProtection="1">
      <alignment horizontal="center"/>
      <protection/>
    </xf>
    <xf numFmtId="174" fontId="23" fillId="33" borderId="27" xfId="0" applyNumberFormat="1" applyFont="1" applyFill="1" applyBorder="1" applyAlignment="1" applyProtection="1">
      <alignment horizontal="center"/>
      <protection/>
    </xf>
    <xf numFmtId="174" fontId="23" fillId="33" borderId="0" xfId="0" applyNumberFormat="1" applyFont="1" applyFill="1" applyBorder="1" applyAlignment="1" applyProtection="1">
      <alignment horizontal="center"/>
      <protection locked="0"/>
    </xf>
    <xf numFmtId="0" fontId="23" fillId="33" borderId="26" xfId="0" applyFont="1" applyFill="1" applyBorder="1" applyAlignment="1" applyProtection="1">
      <alignment/>
      <protection locked="0"/>
    </xf>
    <xf numFmtId="0" fontId="23" fillId="33" borderId="28" xfId="0" applyFont="1" applyFill="1" applyBorder="1" applyAlignment="1" applyProtection="1">
      <alignment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B1">
      <selection activeCell="M19" sqref="M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1784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584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15" t="str">
        <f>VLOOKUP(D4,CLIENTES,4,FALSE)</f>
        <v>AV.PDTE.FREI MONTALVA 3899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15">
        <f>VLOOKUP(D4,CLIENTES,5,FALSE)</f>
        <v>0</v>
      </c>
      <c r="G6" s="115"/>
      <c r="H6" s="115"/>
      <c r="I6" s="45">
        <f>VLOOKUP(D4,CLIENTES,11,FALSE)</f>
        <v>0</v>
      </c>
      <c r="J6" s="46"/>
    </row>
    <row r="7" spans="2:10" ht="15">
      <c r="B7" s="41" t="s">
        <v>25</v>
      </c>
      <c r="C7" s="42"/>
      <c r="D7" s="44">
        <f>VLOOKUP(D4,CLIENTES,3,FALSE)</f>
        <v>0</v>
      </c>
      <c r="E7" s="42" t="s">
        <v>8</v>
      </c>
      <c r="F7" s="115" t="str">
        <f>VLOOKUP(D4,CLIENTES,6,FALSE)</f>
        <v>CONCHALI</v>
      </c>
      <c r="G7" s="115"/>
      <c r="H7" s="115"/>
      <c r="I7" s="42" t="s">
        <v>26</v>
      </c>
      <c r="J7" s="47" t="str">
        <f>VLOOKUP(D4,CLIENTES,8,FALSE)</f>
        <v>Luis Barriento Nuñez</v>
      </c>
    </row>
    <row r="8" spans="2:12" ht="15.75" thickBot="1">
      <c r="B8" s="113" t="s">
        <v>28</v>
      </c>
      <c r="C8" s="114"/>
      <c r="D8" s="44">
        <f>VLOOKUP(D4,CLIENTES,7,FALSE)</f>
        <v>0</v>
      </c>
      <c r="E8" s="42" t="s">
        <v>11</v>
      </c>
      <c r="F8" s="115">
        <f>VLOOKUP(D4,CLIENTES,12,FALSE)</f>
        <v>0</v>
      </c>
      <c r="G8" s="115"/>
      <c r="H8" s="115"/>
      <c r="I8" s="42" t="s">
        <v>14</v>
      </c>
      <c r="J8" s="48">
        <f ca="1">TODAY()</f>
        <v>41814</v>
      </c>
      <c r="K8" s="20"/>
      <c r="L8" s="20">
        <f>1.7*(1-0.15)</f>
        <v>1.4449999999999998</v>
      </c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5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3" t="s">
        <v>1</v>
      </c>
      <c r="C10" s="107" t="s">
        <v>24</v>
      </c>
      <c r="D10" s="108"/>
      <c r="E10" s="109"/>
      <c r="F10" s="54" t="s">
        <v>0</v>
      </c>
      <c r="G10" s="55" t="s">
        <v>23</v>
      </c>
      <c r="H10" s="103" t="s">
        <v>15</v>
      </c>
      <c r="I10" s="103" t="s">
        <v>13</v>
      </c>
      <c r="J10" s="103" t="s">
        <v>2</v>
      </c>
      <c r="K10" s="24" t="s">
        <v>18</v>
      </c>
      <c r="L10" s="24" t="s">
        <v>589</v>
      </c>
      <c r="M10" s="24"/>
      <c r="N10" s="24" t="s">
        <v>0</v>
      </c>
      <c r="O10" s="24"/>
      <c r="P10" s="25" t="s">
        <v>16</v>
      </c>
      <c r="Q10" s="24" t="s">
        <v>19</v>
      </c>
      <c r="R10" s="26" t="s">
        <v>20</v>
      </c>
    </row>
    <row r="11" spans="2:18" ht="15">
      <c r="B11" s="94">
        <v>1</v>
      </c>
      <c r="C11" s="110" t="s">
        <v>590</v>
      </c>
      <c r="D11" s="111"/>
      <c r="E11" s="112"/>
      <c r="F11" s="87">
        <v>2</v>
      </c>
      <c r="G11" s="101" t="s">
        <v>23</v>
      </c>
      <c r="H11" s="98">
        <f>+R11</f>
        <v>6487</v>
      </c>
      <c r="I11" s="100">
        <v>5</v>
      </c>
      <c r="J11" s="98">
        <f>F11*H11*(1-I11/100)</f>
        <v>12325.3</v>
      </c>
      <c r="K11" s="27">
        <v>1</v>
      </c>
      <c r="L11" s="28">
        <v>11150</v>
      </c>
      <c r="M11" s="28"/>
      <c r="N11" s="78"/>
      <c r="O11" s="28"/>
      <c r="P11" s="29">
        <v>1.6</v>
      </c>
      <c r="Q11" s="30">
        <v>6487</v>
      </c>
      <c r="R11" s="32">
        <v>6487</v>
      </c>
    </row>
    <row r="12" spans="2:18" ht="15">
      <c r="B12" s="95">
        <v>2</v>
      </c>
      <c r="C12" s="84" t="s">
        <v>591</v>
      </c>
      <c r="D12" s="76"/>
      <c r="E12" s="77"/>
      <c r="F12" s="85">
        <v>20</v>
      </c>
      <c r="G12" s="102" t="s">
        <v>23</v>
      </c>
      <c r="H12" s="98">
        <f>+R12</f>
        <v>228</v>
      </c>
      <c r="I12" s="100">
        <v>5</v>
      </c>
      <c r="J12" s="98">
        <f>F12*H12*(1-I12/100)</f>
        <v>4332</v>
      </c>
      <c r="K12" s="27">
        <v>2</v>
      </c>
      <c r="L12" s="28">
        <v>2322</v>
      </c>
      <c r="M12" s="28"/>
      <c r="N12" s="79"/>
      <c r="O12" s="28"/>
      <c r="P12" s="29">
        <v>1.6</v>
      </c>
      <c r="Q12" s="30">
        <f aca="true" t="shared" si="0" ref="Q12:Q27">+L12</f>
        <v>2322</v>
      </c>
      <c r="R12" s="32">
        <v>228</v>
      </c>
    </row>
    <row r="13" spans="2:18" ht="15">
      <c r="B13" s="95">
        <v>3</v>
      </c>
      <c r="C13" s="75" t="s">
        <v>592</v>
      </c>
      <c r="D13" s="76"/>
      <c r="E13" s="77"/>
      <c r="F13" s="85">
        <v>20</v>
      </c>
      <c r="G13" s="102" t="s">
        <v>23</v>
      </c>
      <c r="H13" s="98">
        <f>+R13</f>
        <v>98</v>
      </c>
      <c r="I13" s="100">
        <v>5</v>
      </c>
      <c r="J13" s="98">
        <f>F13*H13*(1-I13/100)</f>
        <v>1862</v>
      </c>
      <c r="K13" s="27">
        <v>3</v>
      </c>
      <c r="L13" s="28">
        <v>913</v>
      </c>
      <c r="M13" s="28"/>
      <c r="N13" s="79"/>
      <c r="O13" s="28"/>
      <c r="P13" s="29">
        <v>1.6</v>
      </c>
      <c r="Q13" s="30">
        <f t="shared" si="0"/>
        <v>913</v>
      </c>
      <c r="R13" s="32">
        <v>98</v>
      </c>
    </row>
    <row r="14" spans="2:18" ht="15">
      <c r="B14" s="95">
        <v>4</v>
      </c>
      <c r="C14" s="75" t="s">
        <v>593</v>
      </c>
      <c r="D14" s="76"/>
      <c r="E14" s="77"/>
      <c r="F14" s="85">
        <v>20</v>
      </c>
      <c r="G14" s="102" t="s">
        <v>23</v>
      </c>
      <c r="H14" s="98">
        <f>+R14</f>
        <v>98</v>
      </c>
      <c r="I14" s="100">
        <v>5</v>
      </c>
      <c r="J14" s="98">
        <f>F14*H14*(1-I14/100)</f>
        <v>1862</v>
      </c>
      <c r="K14" s="27">
        <v>4</v>
      </c>
      <c r="L14" s="28"/>
      <c r="M14" s="28"/>
      <c r="N14" s="79"/>
      <c r="O14" s="28"/>
      <c r="P14" s="29">
        <v>1.5</v>
      </c>
      <c r="Q14" s="30">
        <f t="shared" si="0"/>
        <v>0</v>
      </c>
      <c r="R14" s="32">
        <v>98</v>
      </c>
    </row>
    <row r="15" spans="2:18" ht="15">
      <c r="B15" s="95"/>
      <c r="C15" s="75"/>
      <c r="D15" s="76"/>
      <c r="E15" s="77"/>
      <c r="F15" s="85"/>
      <c r="G15" s="102"/>
      <c r="H15" s="98"/>
      <c r="I15" s="100"/>
      <c r="J15" s="98"/>
      <c r="K15" s="27">
        <v>5</v>
      </c>
      <c r="L15" s="28">
        <v>409</v>
      </c>
      <c r="M15" s="28"/>
      <c r="N15" s="79"/>
      <c r="O15" s="28"/>
      <c r="P15" s="29">
        <v>1.5</v>
      </c>
      <c r="Q15" s="30">
        <f t="shared" si="0"/>
        <v>409</v>
      </c>
      <c r="R15" s="32">
        <v>184</v>
      </c>
    </row>
    <row r="16" spans="2:18" ht="15">
      <c r="B16" s="95"/>
      <c r="C16" s="75"/>
      <c r="D16" s="76"/>
      <c r="E16" s="77"/>
      <c r="F16" s="85"/>
      <c r="G16" s="102"/>
      <c r="H16" s="98"/>
      <c r="I16" s="100"/>
      <c r="J16" s="98"/>
      <c r="K16" s="27">
        <v>6</v>
      </c>
      <c r="L16" s="28">
        <v>16655</v>
      </c>
      <c r="M16" s="28"/>
      <c r="N16" s="79"/>
      <c r="O16" s="28"/>
      <c r="P16" s="29">
        <v>1.5</v>
      </c>
      <c r="Q16" s="30">
        <f t="shared" si="0"/>
        <v>16655</v>
      </c>
      <c r="R16" s="32">
        <f aca="true" t="shared" si="1" ref="R16:R28">Q16*P16</f>
        <v>24982.5</v>
      </c>
    </row>
    <row r="17" spans="2:18" ht="15">
      <c r="B17" s="95"/>
      <c r="C17" s="117"/>
      <c r="D17" s="118"/>
      <c r="E17" s="119"/>
      <c r="F17" s="85"/>
      <c r="G17" s="88"/>
      <c r="H17" s="99"/>
      <c r="I17" s="97"/>
      <c r="J17" s="99"/>
      <c r="K17" s="27">
        <v>7</v>
      </c>
      <c r="L17" s="28">
        <v>10313</v>
      </c>
      <c r="M17" s="28"/>
      <c r="N17" s="79"/>
      <c r="O17" s="28"/>
      <c r="P17" s="29">
        <v>1.5</v>
      </c>
      <c r="Q17" s="30">
        <f t="shared" si="0"/>
        <v>10313</v>
      </c>
      <c r="R17" s="32">
        <f t="shared" si="1"/>
        <v>15469.5</v>
      </c>
    </row>
    <row r="18" spans="2:18" ht="15">
      <c r="B18" s="95"/>
      <c r="C18" s="117"/>
      <c r="D18" s="118"/>
      <c r="E18" s="119"/>
      <c r="F18" s="85"/>
      <c r="G18" s="88"/>
      <c r="H18" s="90"/>
      <c r="I18" s="93"/>
      <c r="J18" s="86"/>
      <c r="K18" s="27"/>
      <c r="L18" s="28"/>
      <c r="M18" s="28"/>
      <c r="N18" s="79"/>
      <c r="O18" s="28"/>
      <c r="P18" s="29">
        <v>0.5</v>
      </c>
      <c r="Q18" s="30">
        <f t="shared" si="0"/>
        <v>0</v>
      </c>
      <c r="R18" s="32">
        <f t="shared" si="1"/>
        <v>0</v>
      </c>
    </row>
    <row r="19" spans="2:18" ht="15">
      <c r="B19" s="95"/>
      <c r="C19" s="104"/>
      <c r="D19" s="105"/>
      <c r="E19" s="106"/>
      <c r="F19" s="85"/>
      <c r="G19" s="88"/>
      <c r="H19" s="90"/>
      <c r="I19" s="93"/>
      <c r="J19" s="92"/>
      <c r="K19" s="27"/>
      <c r="L19" s="28"/>
      <c r="M19" s="28"/>
      <c r="N19" s="79"/>
      <c r="O19" s="28"/>
      <c r="P19" s="29">
        <v>0.5</v>
      </c>
      <c r="Q19" s="30">
        <f t="shared" si="0"/>
        <v>0</v>
      </c>
      <c r="R19" s="32">
        <f t="shared" si="1"/>
        <v>0</v>
      </c>
    </row>
    <row r="20" spans="2:18" ht="15">
      <c r="B20" s="95"/>
      <c r="C20" s="75"/>
      <c r="D20" s="76"/>
      <c r="E20" s="77"/>
      <c r="F20" s="85"/>
      <c r="G20" s="88"/>
      <c r="H20" s="90"/>
      <c r="I20" s="93"/>
      <c r="J20" s="86"/>
      <c r="K20" s="27"/>
      <c r="L20" s="28"/>
      <c r="M20" s="28"/>
      <c r="N20" s="79"/>
      <c r="O20" s="28"/>
      <c r="P20" s="29">
        <v>0.5</v>
      </c>
      <c r="Q20" s="30">
        <f t="shared" si="0"/>
        <v>0</v>
      </c>
      <c r="R20" s="32">
        <f t="shared" si="1"/>
        <v>0</v>
      </c>
    </row>
    <row r="21" spans="2:18" ht="15">
      <c r="B21" s="95"/>
      <c r="C21" s="75"/>
      <c r="D21" s="76"/>
      <c r="E21" s="77"/>
      <c r="F21" s="85"/>
      <c r="G21" s="88"/>
      <c r="H21" s="90"/>
      <c r="I21" s="93"/>
      <c r="J21" s="86"/>
      <c r="K21" s="27"/>
      <c r="L21" s="28"/>
      <c r="M21" s="28"/>
      <c r="N21" s="79"/>
      <c r="O21" s="28"/>
      <c r="P21" s="29">
        <v>0.5</v>
      </c>
      <c r="Q21" s="30">
        <f t="shared" si="0"/>
        <v>0</v>
      </c>
      <c r="R21" s="32">
        <f t="shared" si="1"/>
        <v>0</v>
      </c>
    </row>
    <row r="22" spans="2:18" ht="15">
      <c r="B22" s="95"/>
      <c r="C22" s="75"/>
      <c r="D22" s="76"/>
      <c r="E22" s="77"/>
      <c r="F22" s="85"/>
      <c r="G22" s="88"/>
      <c r="H22" s="90"/>
      <c r="I22" s="93"/>
      <c r="J22" s="86"/>
      <c r="K22" s="27"/>
      <c r="L22" s="28"/>
      <c r="M22" s="28"/>
      <c r="N22" s="79"/>
      <c r="O22" s="28"/>
      <c r="P22" s="29">
        <v>0.5</v>
      </c>
      <c r="Q22" s="30">
        <f t="shared" si="0"/>
        <v>0</v>
      </c>
      <c r="R22" s="32">
        <f t="shared" si="1"/>
        <v>0</v>
      </c>
    </row>
    <row r="23" spans="2:18" ht="15">
      <c r="B23" s="95"/>
      <c r="C23" s="75"/>
      <c r="D23" s="76"/>
      <c r="E23" s="77"/>
      <c r="F23" s="85"/>
      <c r="G23" s="88"/>
      <c r="H23" s="90"/>
      <c r="I23" s="93"/>
      <c r="J23" s="86"/>
      <c r="K23" s="27"/>
      <c r="L23" s="28"/>
      <c r="M23" s="28"/>
      <c r="N23" s="79"/>
      <c r="O23" s="28"/>
      <c r="P23" s="29">
        <v>0.5</v>
      </c>
      <c r="Q23" s="30">
        <f t="shared" si="0"/>
        <v>0</v>
      </c>
      <c r="R23" s="32">
        <f t="shared" si="1"/>
        <v>0</v>
      </c>
    </row>
    <row r="24" spans="2:18" ht="15">
      <c r="B24" s="95"/>
      <c r="C24" s="75"/>
      <c r="D24" s="76"/>
      <c r="E24" s="77"/>
      <c r="F24" s="85"/>
      <c r="G24" s="88"/>
      <c r="H24" s="90"/>
      <c r="I24" s="93"/>
      <c r="J24" s="86"/>
      <c r="K24" s="27"/>
      <c r="L24" s="28"/>
      <c r="M24" s="28"/>
      <c r="N24" s="79"/>
      <c r="O24" s="28"/>
      <c r="P24" s="29">
        <v>0.5</v>
      </c>
      <c r="Q24" s="30">
        <f t="shared" si="0"/>
        <v>0</v>
      </c>
      <c r="R24" s="32">
        <f t="shared" si="1"/>
        <v>0</v>
      </c>
    </row>
    <row r="25" spans="2:18" ht="15">
      <c r="B25" s="95"/>
      <c r="C25" s="75"/>
      <c r="D25" s="76"/>
      <c r="E25" s="77"/>
      <c r="F25" s="85"/>
      <c r="G25" s="88"/>
      <c r="H25" s="90"/>
      <c r="I25" s="93"/>
      <c r="J25" s="86"/>
      <c r="K25" s="27"/>
      <c r="L25" s="28"/>
      <c r="M25" s="28"/>
      <c r="N25" s="79"/>
      <c r="O25" s="28"/>
      <c r="P25" s="29">
        <v>1.5</v>
      </c>
      <c r="Q25" s="30">
        <v>5000</v>
      </c>
      <c r="R25" s="32">
        <f t="shared" si="1"/>
        <v>7500</v>
      </c>
    </row>
    <row r="26" spans="2:18" ht="15">
      <c r="B26" s="95"/>
      <c r="C26" s="75"/>
      <c r="D26" s="76"/>
      <c r="E26" s="77"/>
      <c r="F26" s="85"/>
      <c r="G26" s="88"/>
      <c r="H26" s="90"/>
      <c r="I26" s="93"/>
      <c r="J26" s="86"/>
      <c r="K26" s="27"/>
      <c r="L26" s="28"/>
      <c r="M26" s="28"/>
      <c r="N26" s="79"/>
      <c r="O26" s="28"/>
      <c r="P26" s="29">
        <v>0.5</v>
      </c>
      <c r="Q26" s="30">
        <f t="shared" si="0"/>
        <v>0</v>
      </c>
      <c r="R26" s="32">
        <f t="shared" si="1"/>
        <v>0</v>
      </c>
    </row>
    <row r="27" spans="2:18" ht="15.75" thickBot="1">
      <c r="B27" s="95"/>
      <c r="C27" s="81"/>
      <c r="D27" s="82"/>
      <c r="E27" s="83"/>
      <c r="F27" s="85"/>
      <c r="G27" s="89"/>
      <c r="H27" s="90"/>
      <c r="I27" s="91"/>
      <c r="J27" s="96"/>
      <c r="K27" s="27"/>
      <c r="L27" s="28"/>
      <c r="M27" s="28"/>
      <c r="N27" s="79"/>
      <c r="O27" s="28"/>
      <c r="P27" s="29"/>
      <c r="Q27" s="30">
        <f t="shared" si="0"/>
        <v>0</v>
      </c>
      <c r="R27" s="32">
        <f t="shared" si="1"/>
        <v>0</v>
      </c>
    </row>
    <row r="28" spans="2:18" ht="15">
      <c r="B28" s="56" t="s">
        <v>17</v>
      </c>
      <c r="C28" s="80"/>
      <c r="D28" s="42"/>
      <c r="E28" s="42"/>
      <c r="F28" s="57"/>
      <c r="G28" s="68" t="s">
        <v>3</v>
      </c>
      <c r="H28" s="58"/>
      <c r="I28" s="69"/>
      <c r="J28" s="66">
        <f>SUM(J11:J27)</f>
        <v>20381.3</v>
      </c>
      <c r="R28" s="32">
        <f t="shared" si="1"/>
        <v>0</v>
      </c>
    </row>
    <row r="29" spans="2:10" ht="15">
      <c r="B29" s="59"/>
      <c r="C29" s="60"/>
      <c r="D29" s="61"/>
      <c r="E29" s="42"/>
      <c r="F29" s="62"/>
      <c r="G29" s="63" t="s">
        <v>13</v>
      </c>
      <c r="H29" s="64"/>
      <c r="I29" s="65"/>
      <c r="J29" s="66">
        <f>J28*I29</f>
        <v>0</v>
      </c>
    </row>
    <row r="30" spans="2:10" ht="15">
      <c r="B30" s="41"/>
      <c r="C30" s="42"/>
      <c r="D30" s="42"/>
      <c r="E30" s="42"/>
      <c r="F30" s="67"/>
      <c r="G30" s="68" t="s">
        <v>4</v>
      </c>
      <c r="H30" s="60"/>
      <c r="I30" s="69"/>
      <c r="J30" s="66">
        <f>J28-J29</f>
        <v>20381.3</v>
      </c>
    </row>
    <row r="31" spans="2:10" ht="15">
      <c r="B31" s="41"/>
      <c r="C31" s="42"/>
      <c r="D31" s="42"/>
      <c r="E31" s="42"/>
      <c r="F31" s="62"/>
      <c r="G31" s="63">
        <v>0.19</v>
      </c>
      <c r="H31" s="64"/>
      <c r="I31" s="65">
        <v>0.19</v>
      </c>
      <c r="J31" s="66">
        <f>J30*I31</f>
        <v>3872.447</v>
      </c>
    </row>
    <row r="32" spans="2:10" ht="15.75" thickBot="1">
      <c r="B32" s="49"/>
      <c r="C32" s="50"/>
      <c r="D32" s="50"/>
      <c r="E32" s="50"/>
      <c r="F32" s="70"/>
      <c r="G32" s="71" t="s">
        <v>2</v>
      </c>
      <c r="H32" s="72"/>
      <c r="I32" s="73"/>
      <c r="J32" s="74">
        <f>J30+J31</f>
        <v>24253.747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9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3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3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3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3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3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3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3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3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3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3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3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3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3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3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3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3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3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3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3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3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3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3" t="s">
        <v>288</v>
      </c>
      <c r="C52" t="s">
        <v>289</v>
      </c>
      <c r="G52" t="s">
        <v>33</v>
      </c>
    </row>
    <row r="53" spans="1:12" ht="15">
      <c r="A53">
        <v>52</v>
      </c>
      <c r="B53" s="33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3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3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3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3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3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3" t="s">
        <v>324</v>
      </c>
      <c r="C59" t="s">
        <v>325</v>
      </c>
      <c r="G59" t="s">
        <v>33</v>
      </c>
    </row>
    <row r="60" spans="1:12" ht="15">
      <c r="A60">
        <v>59</v>
      </c>
      <c r="B60" s="33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3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3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3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3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3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3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3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3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3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3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3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3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3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3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3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3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3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3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3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3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3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3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3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3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3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3" t="s">
        <v>446</v>
      </c>
      <c r="C86" t="s">
        <v>447</v>
      </c>
      <c r="G86" t="s">
        <v>33</v>
      </c>
    </row>
    <row r="87" spans="1:7" ht="15">
      <c r="A87">
        <v>86</v>
      </c>
      <c r="B87" s="33" t="s">
        <v>448</v>
      </c>
      <c r="C87" t="s">
        <v>449</v>
      </c>
      <c r="G87" t="s">
        <v>33</v>
      </c>
    </row>
    <row r="88" spans="1:13" ht="15">
      <c r="A88">
        <v>87</v>
      </c>
      <c r="B88" s="33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3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3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3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3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3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3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3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3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3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3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3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3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3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3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3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3" t="s">
        <v>530</v>
      </c>
      <c r="C104" t="s">
        <v>531</v>
      </c>
      <c r="G104" t="s">
        <v>33</v>
      </c>
    </row>
    <row r="105" spans="1:13" ht="15">
      <c r="A105">
        <v>104</v>
      </c>
      <c r="B105" s="33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3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3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3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2014-06-24T19:08:03Z</cp:lastPrinted>
  <dcterms:created xsi:type="dcterms:W3CDTF">2013-07-12T05:01:37Z</dcterms:created>
  <dcterms:modified xsi:type="dcterms:W3CDTF">2014-06-24T19:09:42Z</dcterms:modified>
  <cp:category/>
  <cp:version/>
  <cp:contentType/>
  <cp:contentStatus/>
</cp:coreProperties>
</file>