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<sst xmlns="http://schemas.openxmlformats.org/spreadsheetml/2006/main" count="820" uniqueCount="590">
  <si>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</si>
  <si>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</si>
  <si>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</si>
  <si>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</si>
  <si>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</si>
  <si>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</si>
  <si>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</si>
  <si>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</si>
  <si>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</si>
  <si>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</si>
  <si>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</si>
  <si>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</si>
  <si>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</si>
  <si>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</si>
  <si>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</si>
  <si>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</si>
  <si>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</si>
  <si>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</si>
  <si>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</si>
  <si>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</si>
  <si>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</si>
  <si>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</si>
  <si>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</si>
  <si>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</si>
  <si>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</si>
  <si>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</si>
  <si>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</si>
  <si>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</si>
  <si>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</si>
  <si>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</si>
  <si>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</si>
  <si>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</si>
  <si>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</si>
  <si>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</si>
  <si>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</si>
  <si>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</si>
  <si>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</si>
  <si>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</si>
  <si>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</si>
  <si>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</si>
  <si>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</si>
  <si>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</si>
  <si>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</si>
  <si>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</si>
  <si>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</si>
  <si>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</si>
  <si>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</si>
  <si>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</si>
  <si>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</si>
  <si>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</si>
  <si>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</si>
  <si>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</si>
  <si>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</si>
  <si>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</si>
  <si>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</si>
  <si>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</si>
  <si>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</si>
  <si>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</si>
  <si>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</si>
  <si>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</si>
  <si>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</si>
  <si>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</si>
  <si>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</si>
  <si>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</si>
  <si>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</si>
  <si>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</si>
  <si>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</si>
  <si>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</si>
  <si>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</si>
  <si>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</si>
  <si>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</si>
  <si>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</si>
  <si>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</si>
  <si>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</si>
  <si>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</si>
  <si>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</si>
  <si>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</si>
  <si>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</si>
  <si>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</si>
  <si>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</si>
  <si>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</si>
  <si>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</si>
  <si>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</si>
  <si>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</si>
  <si>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</si>
  <si>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</si>
  <si>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</si>
  <si>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</si>
  <si>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</si>
  <si>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</si>
  <si>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</si>
  <si>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</si>
  <si>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</si>
  <si>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</si>
  <si>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</si>
  <si>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</si>
  <si>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</si>
  <si>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</si>
  <si>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</si>
  <si>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</si>
  <si>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</si>
  <si>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</si>
  <si>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</si>
  <si>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</si>
  <si>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</si>
  <si>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</si>
  <si>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</si>
  <si>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</si>
  <si>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</si>
  <si>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</si>
  <si>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</si>
  <si>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</si>
  <si>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</si>
  <si>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</si>
  <si>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</si>
  <si>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</si>
  <si>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</si>
  <si>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</si>
  <si>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</si>
  <si>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</si>
  <si>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</si>
  <si>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</si>
  <si>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</si>
  <si>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</si>
  <si>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</si>
  <si>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</si>
  <si>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</si>
  <si>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</si>
  <si>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</si>
  <si>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</si>
  <si>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</si>
  <si>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</si>
  <si>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</si>
  <si>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</si>
  <si>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</si>
  <si>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</si>
  <si>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</si>
  <si>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</si>
  <si>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</si>
  <si>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</si>
  <si>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</si>
  <si>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</si>
  <si>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</si>
  <si>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</si>
  <si>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</si>
  <si>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</si>
  <si>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</si>
  <si>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</si>
  <si>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</si>
  <si>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</si>
  <si>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</si>
  <si>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</si>
  <si>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</si>
  <si>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</si>
  <si>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</si>
  <si>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</si>
  <si>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</si>
  <si>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</si>
  <si>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</si>
  <si>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</si>
  <si>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</si>
  <si>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</si>
  <si>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</si>
  <si>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</si>
  <si>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</si>
  <si>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</si>
  <si>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</si>
  <si>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</si>
  <si>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</si>
  <si>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</si>
  <si>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</si>
  <si>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</si>
  <si>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</si>
  <si>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</si>
  <si>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</si>
  <si>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</si>
  <si>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</si>
  <si>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</si>
  <si>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</si>
  <si>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</si>
  <si>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</si>
  <si>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</si>
  <si>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</si>
  <si>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</si>
  <si>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</si>
  <si>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</si>
  <si>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</si>
  <si>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</si>
  <si>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</si>
  <si>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</si>
  <si>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</si>
  <si>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</si>
  <si>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</si>
  <si>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</si>
  <si>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</si>
  <si>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</si>
  <si>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</si>
  <si>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</si>
  <si>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</si>
  <si>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</si>
  <si>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</si>
  <si>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</si>
  <si>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</si>
  <si>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</si>
  <si>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</si>
  <si>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</si>
  <si>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</si>
  <si>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</si>
  <si>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</si>
  <si>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</si>
  <si>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</si>
  <si>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</si>
  <si>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</si>
  <si>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</si>
  <si>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</si>
  <si>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</si>
  <si>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</si>
  <si>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</si>
  <si>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</si>
  <si>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</si>
  <si>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</si>
  <si>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</si>
  <si>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</si>
  <si>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</si>
  <si>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</si>
  <si>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</si>
  <si>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</si>
  <si>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</si>
  <si>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</si>
  <si>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</si>
  <si>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</si>
  <si>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</si>
  <si>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</si>
  <si>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</si>
  <si>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</si>
  <si>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</si>
  <si>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</si>
  <si>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</si>
  <si>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</si>
  <si>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</si>
  <si>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</si>
  <si>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</si>
  <si>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</si>
  <si>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</si>
  <si>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</si>
  <si>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</si>
  <si>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</si>
  <si>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</si>
  <si>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</si>
  <si>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</si>
  <si>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</si>
  <si>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</si>
  <si>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</si>
  <si>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</si>
  <si>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</si>
  <si>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</si>
  <si>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</si>
  <si>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</si>
  <si>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</si>
  <si>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</si>
  <si>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</si>
  <si>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</si>
  <si>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</si>
  <si>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</si>
  <si>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</si>
  <si>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</si>
  <si>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</si>
  <si>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</si>
  <si>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</si>
  <si>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</si>
  <si>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</si>
  <si>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</si>
  <si>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</si>
  <si>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</si>
  <si>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</si>
  <si>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</si>
  <si>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</si>
  <si>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</si>
  <si>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</si>
  <si>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</si>
  <si>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</si>
  <si>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</si>
  <si>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</si>
  <si>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</si>
  <si>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</si>
  <si>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</si>
  <si>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</si>
  <si>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</si>
  <si>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</si>
  <si>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</si>
  <si>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</si>
  <si>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</si>
  <si>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</si>
  <si>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</si>
  <si>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</si>
  <si>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</si>
  <si>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</si>
  <si>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</si>
  <si>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</si>
  <si>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</si>
  <si>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</si>
  <si>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</si>
  <si>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</si>
  <si>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</si>
  <si>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</si>
  <si>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</si>
  <si>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</si>
  <si>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</si>
  <si>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</si>
  <si>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</si>
  <si>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</si>
  <si>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</si>
  <si>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</si>
  <si>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</si>
  <si>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</si>
  <si>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</si>
  <si>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</si>
  <si>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</si>
  <si>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</si>
  <si>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</si>
  <si>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</si>
  <si>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</si>
  <si>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</si>
  <si>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</si>
  <si>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</si>
  <si>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</si>
  <si>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</si>
  <si>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</si>
  <si>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</si>
  <si>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</si>
  <si>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</si>
  <si>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</si>
  <si>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</si>
  <si>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</si>
  <si>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</si>
  <si>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</si>
  <si>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</si>
  <si>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</si>
  <si>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</si>
  <si>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</si>
  <si>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</si>
  <si>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</si>
  <si>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</si>
  <si>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</si>
  <si>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</si>
  <si>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</si>
  <si>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</si>
  <si>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</si>
  <si>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</si>
  <si>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</si>
  <si>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</si>
  <si>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</si>
  <si>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</si>
  <si>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</si>
  <si>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</si>
  <si>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</si>
  <si>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</si>
  <si>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</si>
  <si>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</si>
  <si>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</si>
  <si>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</si>
  <si>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</si>
  <si>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</si>
  <si>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</si>
  <si>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</si>
  <si>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</si>
  <si>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</si>
  <si>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</si>
  <si>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</si>
  <si>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</si>
  <si>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</si>
  <si>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</si>
  <si>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</si>
  <si>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</si>
  <si>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</si>
  <si>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</si>
  <si>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</si>
  <si>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</si>
  <si>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</si>
  <si>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</si>
  <si>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</si>
  <si>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</si>
  <si>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</si>
  <si>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</si>
  <si>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</si>
  <si>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</si>
  <si>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</si>
  <si>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</si>
  <si>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</si>
  <si>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</si>
  <si>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</si>
  <si>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</si>
  <si>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</si>
  <si>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</si>
  <si>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</si>
  <si>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</si>
  <si>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</si>
  <si>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</si>
  <si>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</si>
  <si>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</si>
  <si>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</si>
  <si>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</si>
  <si>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</si>
  <si>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</si>
  <si>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</si>
  <si>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</si>
  <si>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</si>
  <si>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</si>
  <si>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</si>
  <si>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</si>
  <si>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</si>
  <si>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</si>
  <si>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</si>
  <si>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</si>
  <si>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</si>
  <si>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</si>
  <si>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</si>
  <si>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</si>
  <si>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</si>
  <si>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</si>
  <si>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</si>
  <si>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</si>
  <si>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</si>
  <si>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</si>
  <si>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</si>
  <si>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</si>
  <si>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</si>
  <si>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</si>
  <si>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</si>
  <si>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</si>
  <si>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</si>
  <si>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</si>
  <si>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</si>
  <si>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</si>
  <si>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</si>
  <si>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</si>
  <si>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</si>
  <si>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</si>
  <si>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</si>
  <si>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</si>
  <si>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</si>
  <si>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</si>
  <si>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</si>
  <si>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</si>
  <si>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</si>
  <si>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</si>
  <si>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</si>
  <si>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</si>
  <si>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</si>
  <si>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</si>
  <si>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</si>
  <si>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</si>
  <si>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</si>
  <si>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</si>
  <si>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</si>
  <si>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</si>
  <si>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</si>
  <si>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</si>
  <si>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</si>
  <si>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</si>
  <si>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</si>
  <si>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</si>
  <si>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</si>
  <si>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</si>
  <si>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</si>
  <si>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</si>
  <si>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</si>
  <si>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</si>
  <si>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</si>
  <si>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</si>
  <si>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</si>
  <si>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</si>
  <si>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</si>
  <si>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</si>
  <si>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</si>
  <si>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</si>
  <si>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</si>
  <si>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</si>
  <si>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</si>
  <si>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</si>
  <si>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</si>
  <si>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</si>
  <si>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</si>
  <si>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</si>
  <si>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</si>
  <si>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</si>
  <si>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</si>
  <si>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</si>
  <si>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</si>
  <si>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</si>
  <si>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</si>
  <si>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</si>
  <si>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</si>
  <si>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</si>
  <si>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</si>
  <si>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</si>
  <si>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</si>
  <si>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</si>
  <si>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</si>
  <si>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</si>
  <si>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</si>
  <si>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</si>
  <si>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</si>
  <si>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</si>
  <si>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</si>
  <si>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</si>
  <si>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</si>
  <si>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</si>
  <si>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</si>
  <si>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</si>
  <si>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</si>
  <si>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</si>
  <si>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</si>
  <si>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</si>
  <si>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</si>
  <si>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</si>
  <si>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</si>
  <si>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</si>
  <si>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</si>
  <si>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</si>
  <si>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</si>
  <si>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</si>
  <si>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</si>
  <si>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</si>
  <si>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</si>
  <si>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</si>
  <si>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</si>
  <si>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</si>
  <si>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</si>
  <si>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</si>
  <si>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</si>
  <si>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</si>
  <si>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</si>
  <si>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</si>
  <si>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</si>
  <si>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</si>
  <si>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</si>
  <si>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</si>
  <si>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</si>
  <si>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</si>
  <si>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</si>
  <si>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</si>
  <si>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</si>
  <si>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</si>
  <si>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</si>
  <si>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</si>
  <si>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</si>
  <si>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</si>
  <si>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</si>
  <si>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</si>
  <si>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</si>
  <si>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</si>
  <si>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</si>
  <si>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</si>
  <si>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</si>
  <si>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</si>
  <si>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</si>
  <si>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</si>
  <si>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</si>
  <si>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</si>
  <si>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</si>
  <si>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</si>
  <si>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</si>
  <si>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</si>
  <si>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</si>
  <si>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</si>
  <si>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</si>
  <si>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</si>
  <si>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</si>
  <si>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</si>
  <si>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</si>
  <si>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</si>
  <si>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</si>
  <si>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</si>
  <si>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</si>
  <si>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</si>
  <si>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</si>
  <si>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</si>
  <si>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</si>
  <si>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</si>
  <si>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</si>
  <si>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</si>
  <si>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</si>
  <si>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</si>
  <si>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11.111.111-1</t>
  </si>
  <si>
    <t>Jose Alfredo Tapia</t>
  </si>
  <si>
    <t>jatapia@adcltda.fi</t>
  </si>
  <si>
    <t>Cañería acero galv 1" ISO C/HILO BSP</t>
  </si>
  <si>
    <t>MULTIACEROS</t>
  </si>
  <si>
    <t>TIRA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</si>
</sst>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36" fillId="0" borderId="0" xfId="45" applyAlignment="1">
      <alignment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tapia@adcltda.f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1754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584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2">
        <f>VLOOKUP(D4,CLIENTES,4,FALSE)</f>
        <v>0</v>
      </c>
      <c r="F5" s="102"/>
      <c r="G5" s="102"/>
      <c r="H5" s="102"/>
      <c r="I5" s="102"/>
      <c r="J5" s="103"/>
      <c r="K5" s="20"/>
    </row>
    <row r="6" spans="2:10" ht="17.25" customHeight="1">
      <c r="B6" s="44" t="s">
        <v>27</v>
      </c>
      <c r="C6" s="45"/>
      <c r="D6" s="47" t="str">
        <f>VLOOKUP(D4,CLIENTES,2,FALSE)</f>
        <v>Jose Alfredo Tapia</v>
      </c>
      <c r="E6" s="45" t="s">
        <v>7</v>
      </c>
      <c r="F6" s="102">
        <f>VLOOKUP(D4,CLIENTES,5,FALSE)</f>
        <v>0</v>
      </c>
      <c r="G6" s="102"/>
      <c r="H6" s="102"/>
      <c r="I6" s="48" t="str">
        <f>VLOOKUP(D4,CLIENTES,11,FALSE)</f>
        <v>jatapia@adcltda.fi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2" t="str">
        <f>VLOOKUP(D4,CLIENTES,6,FALSE)</f>
        <v>STGO</v>
      </c>
      <c r="G7" s="102"/>
      <c r="H7" s="102"/>
      <c r="I7" s="45" t="s">
        <v>26</v>
      </c>
      <c r="J7" s="50">
        <f>VLOOKUP(D4,CLIENTES,8,FALSE)</f>
        <v>0</v>
      </c>
    </row>
    <row r="8" spans="2:12" ht="15.75" thickBot="1">
      <c r="B8" s="116" t="s">
        <v>28</v>
      </c>
      <c r="C8" s="117"/>
      <c r="D8" s="47">
        <f>VLOOKUP(D4,CLIENTES,7,FALSE)</f>
        <v>0</v>
      </c>
      <c r="E8" s="45" t="s">
        <v>11</v>
      </c>
      <c r="F8" s="102">
        <f>VLOOKUP(D4,CLIENTES,12,FALSE)</f>
        <v>0</v>
      </c>
      <c r="G8" s="102"/>
      <c r="H8" s="102"/>
      <c r="I8" s="45" t="s">
        <v>14</v>
      </c>
      <c r="J8" s="51">
        <f ca="1">TODAY()</f>
        <v>41799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10" t="s">
        <v>24</v>
      </c>
      <c r="D10" s="111"/>
      <c r="E10" s="112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588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13" t="s">
        <v>587</v>
      </c>
      <c r="D11" s="114"/>
      <c r="E11" s="115"/>
      <c r="F11" s="62">
        <v>434</v>
      </c>
      <c r="G11" s="65" t="s">
        <v>589</v>
      </c>
      <c r="H11" s="63">
        <f>VLOOKUP(B11,COTIZADO,8,FALSE)</f>
        <v>11487</v>
      </c>
      <c r="I11" s="85"/>
      <c r="J11" s="63">
        <f>F11*H11*(1-I11/100)</f>
        <v>4985358</v>
      </c>
      <c r="K11" s="28">
        <v>1</v>
      </c>
      <c r="L11" s="29">
        <v>8205</v>
      </c>
      <c r="M11" s="29"/>
      <c r="N11" s="93"/>
      <c r="O11" s="29"/>
      <c r="P11" s="30">
        <v>1.4</v>
      </c>
      <c r="Q11" s="31">
        <f aca="true" t="shared" si="0" ref="Q11:Q19">+L11</f>
        <v>8205</v>
      </c>
      <c r="R11" s="33">
        <f aca="true" t="shared" si="1" ref="R11:R19">Q11*P11</f>
        <v>11487</v>
      </c>
    </row>
    <row r="12" spans="2:18" ht="15">
      <c r="B12" s="101">
        <v>2</v>
      </c>
      <c r="C12" s="90"/>
      <c r="D12" s="91"/>
      <c r="E12" s="92"/>
      <c r="F12" s="87"/>
      <c r="G12" s="77"/>
      <c r="H12" s="36"/>
      <c r="I12" s="86"/>
      <c r="J12" s="36"/>
      <c r="K12" s="28">
        <v>2</v>
      </c>
      <c r="L12" s="29"/>
      <c r="M12" s="29"/>
      <c r="N12" s="94"/>
      <c r="O12" s="29"/>
      <c r="P12" s="30">
        <v>1.7</v>
      </c>
      <c r="Q12" s="31">
        <f t="shared" si="0"/>
        <v>0</v>
      </c>
      <c r="R12" s="33">
        <f t="shared" si="1"/>
        <v>0</v>
      </c>
    </row>
    <row r="13" spans="2:18" ht="15">
      <c r="B13" s="101">
        <v>3</v>
      </c>
      <c r="C13" s="88"/>
      <c r="D13" s="91"/>
      <c r="E13" s="92"/>
      <c r="F13" s="87"/>
      <c r="G13" s="77"/>
      <c r="H13" s="36"/>
      <c r="I13" s="86"/>
      <c r="J13" s="36"/>
      <c r="K13" s="28">
        <v>3</v>
      </c>
      <c r="L13" s="29"/>
      <c r="M13" s="29"/>
      <c r="N13" s="94"/>
      <c r="O13" s="29"/>
      <c r="P13" s="30">
        <v>1.7</v>
      </c>
      <c r="Q13" s="31">
        <f t="shared" si="0"/>
        <v>0</v>
      </c>
      <c r="R13" s="33">
        <f t="shared" si="1"/>
        <v>0</v>
      </c>
    </row>
    <row r="14" spans="2:18" ht="15">
      <c r="B14" s="101">
        <v>4</v>
      </c>
      <c r="C14" s="88"/>
      <c r="D14" s="91"/>
      <c r="E14" s="92"/>
      <c r="F14" s="87"/>
      <c r="G14" s="77"/>
      <c r="H14" s="36"/>
      <c r="I14" s="86"/>
      <c r="J14" s="36"/>
      <c r="K14" s="28">
        <v>4</v>
      </c>
      <c r="L14" s="29"/>
      <c r="M14" s="29"/>
      <c r="N14" s="94"/>
      <c r="O14" s="29"/>
      <c r="P14" s="30">
        <v>1.7</v>
      </c>
      <c r="Q14" s="31">
        <f t="shared" si="0"/>
        <v>0</v>
      </c>
      <c r="R14" s="33">
        <f t="shared" si="1"/>
        <v>0</v>
      </c>
    </row>
    <row r="15" spans="2:18" ht="15">
      <c r="B15" s="101">
        <v>5</v>
      </c>
      <c r="C15" s="88"/>
      <c r="D15" s="91"/>
      <c r="E15" s="92"/>
      <c r="F15" s="87"/>
      <c r="G15" s="77"/>
      <c r="H15" s="36"/>
      <c r="I15" s="86"/>
      <c r="J15" s="36"/>
      <c r="K15" s="28">
        <v>5</v>
      </c>
      <c r="L15" s="29"/>
      <c r="M15" s="29"/>
      <c r="N15" s="94"/>
      <c r="O15" s="29"/>
      <c r="P15" s="30">
        <v>1.7</v>
      </c>
      <c r="Q15" s="31">
        <f t="shared" si="0"/>
        <v>0</v>
      </c>
      <c r="R15" s="33">
        <f t="shared" si="1"/>
        <v>0</v>
      </c>
    </row>
    <row r="16" spans="2:18" ht="15">
      <c r="B16" s="101">
        <v>6</v>
      </c>
      <c r="C16" s="88"/>
      <c r="D16" s="91"/>
      <c r="E16" s="92"/>
      <c r="F16" s="87"/>
      <c r="G16" s="77"/>
      <c r="H16" s="36"/>
      <c r="I16" s="86"/>
      <c r="J16" s="36"/>
      <c r="K16" s="28">
        <v>6</v>
      </c>
      <c r="L16" s="29"/>
      <c r="M16" s="29"/>
      <c r="N16" s="94"/>
      <c r="O16" s="29"/>
      <c r="P16" s="30">
        <v>1.7</v>
      </c>
      <c r="Q16" s="31">
        <f t="shared" si="0"/>
        <v>0</v>
      </c>
      <c r="R16" s="33">
        <f t="shared" si="1"/>
        <v>0</v>
      </c>
    </row>
    <row r="17" spans="2:18" ht="15">
      <c r="B17" s="101">
        <v>7</v>
      </c>
      <c r="C17" s="104"/>
      <c r="D17" s="105"/>
      <c r="E17" s="106"/>
      <c r="F17" s="87"/>
      <c r="G17" s="77"/>
      <c r="H17" s="36"/>
      <c r="I17" s="86"/>
      <c r="J17" s="36"/>
      <c r="K17" s="28">
        <v>7</v>
      </c>
      <c r="L17" s="29"/>
      <c r="M17" s="29"/>
      <c r="N17" s="94"/>
      <c r="O17" s="29"/>
      <c r="P17" s="30">
        <v>1.7</v>
      </c>
      <c r="Q17" s="31">
        <f t="shared" si="0"/>
        <v>0</v>
      </c>
      <c r="R17" s="33">
        <f t="shared" si="1"/>
        <v>0</v>
      </c>
    </row>
    <row r="18" spans="2:18" ht="15">
      <c r="B18" s="101">
        <v>8</v>
      </c>
      <c r="C18" s="107"/>
      <c r="D18" s="108"/>
      <c r="E18" s="109"/>
      <c r="F18" s="87"/>
      <c r="G18" s="77"/>
      <c r="H18" s="36"/>
      <c r="I18" s="86"/>
      <c r="J18" s="36"/>
      <c r="K18" s="28"/>
      <c r="L18" s="29"/>
      <c r="M18" s="29"/>
      <c r="N18" s="94"/>
      <c r="O18" s="29"/>
      <c r="P18" s="30">
        <v>1.7</v>
      </c>
      <c r="Q18" s="31">
        <f t="shared" si="0"/>
        <v>0</v>
      </c>
      <c r="R18" s="33">
        <f t="shared" si="1"/>
        <v>0</v>
      </c>
    </row>
    <row r="19" spans="2:18" ht="15">
      <c r="B19" s="101">
        <v>9</v>
      </c>
      <c r="C19" s="104"/>
      <c r="D19" s="105"/>
      <c r="E19" s="106"/>
      <c r="F19" s="87"/>
      <c r="G19" s="77"/>
      <c r="H19" s="36"/>
      <c r="I19" s="86"/>
      <c r="J19" s="95"/>
      <c r="K19" s="28"/>
      <c r="L19" s="29"/>
      <c r="M19" s="29"/>
      <c r="N19" s="94"/>
      <c r="O19" s="29"/>
      <c r="P19" s="30">
        <v>1.7</v>
      </c>
      <c r="Q19" s="31">
        <f t="shared" si="0"/>
        <v>0</v>
      </c>
      <c r="R19" s="33">
        <f t="shared" si="1"/>
        <v>0</v>
      </c>
    </row>
    <row r="20" spans="2:18" ht="15">
      <c r="B20" s="37"/>
      <c r="C20" s="88"/>
      <c r="D20" s="91"/>
      <c r="E20" s="92"/>
      <c r="F20" s="87"/>
      <c r="G20" s="77"/>
      <c r="H20" s="36"/>
      <c r="I20" s="86"/>
      <c r="J20" s="36"/>
      <c r="K20" s="28"/>
      <c r="L20" s="29"/>
      <c r="M20" s="29"/>
      <c r="N20" s="94"/>
      <c r="O20" s="29"/>
      <c r="P20" s="30"/>
      <c r="Q20" s="31"/>
      <c r="R20" s="33"/>
    </row>
    <row r="21" spans="2:18" ht="15">
      <c r="B21" s="37"/>
      <c r="C21" s="88"/>
      <c r="D21" s="91"/>
      <c r="E21" s="92"/>
      <c r="F21" s="87"/>
      <c r="G21" s="77"/>
      <c r="H21" s="36"/>
      <c r="I21" s="86"/>
      <c r="J21" s="36"/>
      <c r="K21" s="28"/>
      <c r="L21" s="29"/>
      <c r="M21" s="29"/>
      <c r="N21" s="94"/>
      <c r="O21" s="29"/>
      <c r="P21" s="30"/>
      <c r="Q21" s="31"/>
      <c r="R21" s="33"/>
    </row>
    <row r="22" spans="2:18" ht="15">
      <c r="B22" s="37"/>
      <c r="C22" s="88"/>
      <c r="D22" s="91"/>
      <c r="E22" s="92"/>
      <c r="F22" s="87"/>
      <c r="G22" s="77"/>
      <c r="H22" s="36"/>
      <c r="I22" s="86"/>
      <c r="J22" s="36"/>
      <c r="K22" s="28"/>
      <c r="L22" s="29"/>
      <c r="M22" s="29"/>
      <c r="N22" s="94"/>
      <c r="O22" s="29"/>
      <c r="P22" s="30"/>
      <c r="Q22" s="31"/>
      <c r="R22" s="33"/>
    </row>
    <row r="23" spans="2:18" ht="15">
      <c r="B23" s="37"/>
      <c r="C23" s="88"/>
      <c r="D23" s="91"/>
      <c r="E23" s="92"/>
      <c r="F23" s="87"/>
      <c r="G23" s="77"/>
      <c r="H23" s="36"/>
      <c r="I23" s="86"/>
      <c r="J23" s="36"/>
      <c r="K23" s="28"/>
      <c r="L23" s="29"/>
      <c r="M23" s="29"/>
      <c r="N23" s="94"/>
      <c r="O23" s="29"/>
      <c r="P23" s="30"/>
      <c r="Q23" s="31"/>
      <c r="R23" s="33"/>
    </row>
    <row r="24" spans="2:18" ht="15">
      <c r="B24" s="37"/>
      <c r="C24" s="88"/>
      <c r="D24" s="91"/>
      <c r="E24" s="92"/>
      <c r="F24" s="87"/>
      <c r="G24" s="77"/>
      <c r="H24" s="36"/>
      <c r="I24" s="86"/>
      <c r="J24" s="36"/>
      <c r="K24" s="28"/>
      <c r="L24" s="29"/>
      <c r="M24" s="29"/>
      <c r="N24" s="94"/>
      <c r="O24" s="29"/>
      <c r="P24" s="30"/>
      <c r="Q24" s="31"/>
      <c r="R24" s="33"/>
    </row>
    <row r="25" spans="2:18" ht="15">
      <c r="B25" s="37"/>
      <c r="C25" s="88"/>
      <c r="D25" s="91"/>
      <c r="E25" s="92"/>
      <c r="F25" s="87"/>
      <c r="G25" s="77"/>
      <c r="H25" s="36"/>
      <c r="I25" s="86"/>
      <c r="J25" s="36"/>
      <c r="K25" s="28"/>
      <c r="L25" s="29"/>
      <c r="M25" s="29"/>
      <c r="N25" s="94"/>
      <c r="O25" s="29"/>
      <c r="P25" s="30"/>
      <c r="Q25" s="31"/>
      <c r="R25" s="33"/>
    </row>
    <row r="26" spans="2:18" ht="15">
      <c r="B26" s="37"/>
      <c r="C26" s="88"/>
      <c r="D26" s="91"/>
      <c r="E26" s="92"/>
      <c r="F26" s="87"/>
      <c r="G26" s="77"/>
      <c r="H26" s="36"/>
      <c r="I26" s="86"/>
      <c r="J26" s="36"/>
      <c r="K26" s="28"/>
      <c r="L26" s="29"/>
      <c r="M26" s="29"/>
      <c r="N26" s="94"/>
      <c r="O26" s="29"/>
      <c r="P26" s="30"/>
      <c r="Q26" s="31"/>
      <c r="R26" s="33"/>
    </row>
    <row r="27" spans="2:18" ht="15.75" thickBot="1">
      <c r="B27" s="37"/>
      <c r="C27" s="97"/>
      <c r="D27" s="98"/>
      <c r="E27" s="99"/>
      <c r="F27" s="87"/>
      <c r="G27" s="77"/>
      <c r="H27" s="36"/>
      <c r="I27" s="86"/>
      <c r="J27" s="89"/>
      <c r="K27" s="28"/>
      <c r="L27" s="29"/>
      <c r="M27" s="29"/>
      <c r="N27" s="94"/>
      <c r="O27" s="29"/>
      <c r="P27" s="30"/>
      <c r="Q27" s="31"/>
      <c r="R27" s="33"/>
    </row>
    <row r="28" spans="2:10" ht="15">
      <c r="B28" s="64" t="s">
        <v>17</v>
      </c>
      <c r="C28" s="96"/>
      <c r="D28" s="45"/>
      <c r="E28" s="45"/>
      <c r="F28" s="65"/>
      <c r="G28" s="66" t="s">
        <v>3</v>
      </c>
      <c r="H28" s="67"/>
      <c r="I28" s="68"/>
      <c r="J28" s="76">
        <f>SUM(J11:J27)</f>
        <v>4985358</v>
      </c>
    </row>
    <row r="29" spans="2:10" ht="15">
      <c r="B29" s="69"/>
      <c r="C29" s="70"/>
      <c r="D29" s="71"/>
      <c r="E29" s="45"/>
      <c r="F29" s="72"/>
      <c r="G29" s="73" t="s">
        <v>13</v>
      </c>
      <c r="H29" s="74"/>
      <c r="I29" s="75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8" t="s">
        <v>4</v>
      </c>
      <c r="H30" s="70"/>
      <c r="I30" s="79"/>
      <c r="J30" s="76">
        <f>J28-J29</f>
        <v>4985358</v>
      </c>
    </row>
    <row r="31" spans="2:10" ht="15">
      <c r="B31" s="44"/>
      <c r="C31" s="45"/>
      <c r="D31" s="45"/>
      <c r="E31" s="45"/>
      <c r="F31" s="72"/>
      <c r="G31" s="73">
        <v>0.19</v>
      </c>
      <c r="H31" s="74"/>
      <c r="I31" s="75">
        <v>0.19</v>
      </c>
      <c r="J31" s="76">
        <f>J30*I31</f>
        <v>947218.02</v>
      </c>
    </row>
    <row r="32" spans="2:10" ht="15.75" thickBot="1">
      <c r="B32" s="52"/>
      <c r="C32" s="53"/>
      <c r="D32" s="53"/>
      <c r="E32" s="53"/>
      <c r="F32" s="80"/>
      <c r="G32" s="81" t="s">
        <v>2</v>
      </c>
      <c r="H32" s="82"/>
      <c r="I32" s="83"/>
      <c r="J32" s="84">
        <f>J30+J31</f>
        <v>5932576.02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14" sqref="B114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2" ht="15">
      <c r="A108">
        <v>107</v>
      </c>
      <c r="B108" s="34" t="s">
        <v>584</v>
      </c>
      <c r="C108" t="s">
        <v>585</v>
      </c>
      <c r="G108" t="s">
        <v>33</v>
      </c>
      <c r="L108" s="100" t="s">
        <v>586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jatapia@adcltda.fi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2014-06-09T18:36:36Z</cp:lastPrinted>
  <dcterms:created xsi:type="dcterms:W3CDTF">2013-07-12T05:01:37Z</dcterms:created>
  <dcterms:modified xsi:type="dcterms:W3CDTF">2014-06-09T18:37:00Z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