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<sst xmlns="http://schemas.openxmlformats.org/spreadsheetml/2006/main" count="838" uniqueCount="606">
  <si>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</si>
  <si>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</si>
  <si>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</si>
  <si>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</si>
  <si>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</si>
  <si>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</si>
  <si>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</si>
  <si>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</si>
  <si>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</si>
  <si>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</si>
  <si>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</si>
  <si>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</si>
  <si>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</si>
  <si>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</si>
  <si>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</si>
  <si>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</si>
  <si>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</si>
  <si>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</si>
  <si>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</si>
  <si>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</si>
  <si>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</si>
  <si>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</si>
  <si>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</si>
  <si>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</si>
  <si>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</si>
  <si>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</si>
  <si>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</si>
  <si>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</si>
  <si>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</si>
  <si>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</si>
  <si>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</si>
  <si>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</si>
  <si>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</si>
  <si>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</si>
  <si>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</si>
  <si>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</si>
  <si>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</si>
  <si>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</si>
  <si>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</si>
  <si>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</si>
  <si>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</si>
  <si>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</si>
  <si>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</si>
  <si>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</si>
  <si>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</si>
  <si>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</si>
  <si>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</si>
  <si>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</si>
  <si>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</si>
  <si>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</si>
  <si>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</si>
  <si>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</si>
  <si>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</si>
  <si>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</si>
  <si>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</si>
  <si>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</si>
  <si>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</si>
  <si>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</si>
  <si>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</si>
  <si>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</si>
  <si>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</si>
  <si>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</si>
  <si>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</si>
  <si>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</si>
  <si>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</si>
  <si>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</si>
  <si>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</si>
  <si>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</si>
  <si>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</si>
  <si>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</si>
  <si>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</si>
  <si>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</si>
  <si>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</si>
  <si>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</si>
  <si>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</si>
  <si>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</si>
  <si>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</si>
  <si>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</si>
  <si>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</si>
  <si>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</si>
  <si>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</si>
  <si>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</si>
  <si>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</si>
  <si>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</si>
  <si>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</si>
  <si>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</si>
  <si>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</si>
  <si>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</si>
  <si>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</si>
  <si>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</si>
  <si>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</si>
  <si>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</si>
  <si>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</si>
  <si>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</si>
  <si>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</si>
  <si>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</si>
  <si>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</si>
  <si>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</si>
  <si>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</si>
  <si>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</si>
  <si>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</si>
  <si>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</si>
  <si>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</si>
  <si>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</si>
  <si>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</si>
  <si>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</si>
  <si>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</si>
  <si>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</si>
  <si>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</si>
  <si>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</si>
  <si>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</si>
  <si>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</si>
  <si>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</si>
  <si>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</si>
  <si>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</si>
  <si>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</si>
  <si>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</si>
  <si>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</si>
  <si>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</si>
  <si>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</si>
  <si>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</si>
  <si>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</si>
  <si>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</si>
  <si>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</si>
  <si>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</si>
  <si>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</si>
  <si>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</si>
  <si>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</si>
  <si>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</si>
  <si>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</si>
  <si>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</si>
  <si>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</si>
  <si>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</si>
  <si>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</si>
  <si>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</si>
  <si>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</si>
  <si>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</si>
  <si>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</si>
  <si>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</si>
  <si>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</si>
  <si>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</si>
  <si>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</si>
  <si>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</si>
  <si>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</si>
  <si>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</si>
  <si>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</si>
  <si>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</si>
  <si>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</si>
  <si>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</si>
  <si>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</si>
  <si>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</si>
  <si>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</si>
  <si>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</si>
  <si>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</si>
  <si>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</si>
  <si>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</si>
  <si>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</si>
  <si>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</si>
  <si>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</si>
  <si>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</si>
  <si>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</si>
  <si>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</si>
  <si>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</si>
  <si>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</si>
  <si>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</si>
  <si>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</si>
  <si>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</si>
  <si>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</si>
  <si>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</si>
  <si>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</si>
  <si>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</si>
  <si>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</si>
  <si>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</si>
  <si>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</si>
  <si>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</si>
  <si>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</si>
  <si>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</si>
  <si>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</si>
  <si>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</si>
  <si>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</si>
  <si>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</si>
  <si>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</si>
  <si>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</si>
  <si>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</si>
  <si>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</si>
  <si>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</si>
  <si>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</si>
  <si>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</si>
  <si>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</si>
  <si>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</si>
  <si>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</si>
  <si>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</si>
  <si>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</si>
  <si>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</si>
  <si>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</si>
  <si>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</si>
  <si>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</si>
  <si>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</si>
  <si>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</si>
  <si>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</si>
  <si>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</si>
  <si>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</si>
  <si>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</si>
  <si>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</si>
  <si>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</si>
  <si>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</si>
  <si>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</si>
  <si>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</si>
  <si>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</si>
  <si>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</si>
  <si>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</si>
  <si>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</si>
  <si>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</si>
  <si>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</si>
  <si>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</si>
  <si>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</si>
  <si>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</si>
  <si>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</si>
  <si>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</si>
  <si>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</si>
  <si>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</si>
  <si>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</si>
  <si>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</si>
  <si>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</si>
  <si>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</si>
  <si>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</si>
  <si>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</si>
  <si>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</si>
  <si>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</si>
  <si>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</si>
  <si>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</si>
  <si>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</si>
  <si>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</si>
  <si>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</si>
  <si>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</si>
  <si>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</si>
  <si>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</si>
  <si>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</si>
  <si>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</si>
  <si>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</si>
  <si>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</si>
  <si>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</si>
  <si>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</si>
  <si>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</si>
  <si>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</si>
  <si>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</si>
  <si>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</si>
  <si>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</si>
  <si>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</si>
  <si>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</si>
  <si>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</si>
  <si>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</si>
  <si>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</si>
  <si>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</si>
  <si>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</si>
  <si>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</si>
  <si>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</si>
  <si>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</si>
  <si>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</si>
  <si>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</si>
  <si>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</si>
  <si>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</si>
  <si>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</si>
  <si>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</si>
  <si>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</si>
  <si>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</si>
  <si>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</si>
  <si>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</si>
  <si>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</si>
  <si>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</si>
  <si>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</si>
  <si>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</si>
  <si>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</si>
  <si>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</si>
  <si>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</si>
  <si>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</si>
  <si>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</si>
  <si>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</si>
  <si>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</si>
  <si>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</si>
  <si>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</si>
  <si>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</si>
  <si>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</si>
  <si>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</si>
  <si>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</si>
  <si>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</si>
  <si>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</si>
  <si>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</si>
  <si>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</si>
  <si>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</si>
  <si>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</si>
  <si>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</si>
  <si>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</si>
  <si>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</si>
  <si>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</si>
  <si>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</si>
  <si>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</si>
  <si>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</si>
  <si>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</si>
  <si>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</si>
  <si>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</si>
  <si>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</si>
  <si>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</si>
  <si>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</si>
  <si>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</si>
  <si>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</si>
  <si>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</si>
  <si>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</si>
  <si>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</si>
  <si>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</si>
  <si>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</si>
  <si>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</si>
  <si>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</si>
  <si>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</si>
  <si>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</si>
  <si>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</si>
  <si>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</si>
  <si>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</si>
  <si>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</si>
  <si>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</si>
  <si>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</si>
  <si>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</si>
  <si>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</si>
  <si>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</si>
  <si>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</si>
  <si>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</si>
  <si>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</si>
  <si>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</si>
  <si>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</si>
  <si>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</si>
  <si>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</si>
  <si>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</si>
  <si>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</si>
  <si>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</si>
  <si>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</si>
  <si>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</si>
  <si>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</si>
  <si>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</si>
  <si>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</si>
  <si>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</si>
  <si>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</si>
  <si>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</si>
  <si>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</si>
  <si>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</si>
  <si>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</si>
  <si>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</si>
  <si>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</si>
  <si>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</si>
  <si>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</si>
  <si>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</si>
  <si>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</si>
  <si>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</si>
  <si>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</si>
  <si>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</si>
  <si>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</si>
  <si>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</si>
  <si>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</si>
  <si>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</si>
  <si>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</si>
  <si>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</si>
  <si>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</si>
  <si>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</si>
  <si>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</si>
  <si>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</si>
  <si>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</si>
  <si>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</si>
  <si>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</si>
  <si>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</si>
  <si>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</si>
  <si>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</si>
  <si>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</si>
  <si>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</si>
  <si>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</si>
  <si>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</si>
  <si>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</si>
  <si>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</si>
  <si>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</si>
  <si>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</si>
  <si>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</si>
  <si>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</si>
  <si>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</si>
  <si>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</si>
  <si>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</si>
  <si>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</si>
  <si>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</si>
  <si>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</si>
  <si>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</si>
  <si>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</si>
  <si>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</si>
  <si>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</si>
  <si>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</si>
  <si>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</si>
  <si>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</si>
  <si>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</si>
  <si>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</si>
  <si>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</si>
  <si>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</si>
  <si>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</si>
  <si>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</si>
  <si>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</si>
  <si>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</si>
  <si>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</si>
  <si>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</si>
  <si>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</si>
  <si>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</si>
  <si>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</si>
  <si>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</si>
  <si>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</si>
  <si>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</si>
  <si>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</si>
  <si>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</si>
  <si>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</si>
  <si>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</si>
  <si>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</si>
  <si>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</si>
  <si>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</si>
  <si>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</si>
  <si>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</si>
  <si>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</si>
  <si>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</si>
  <si>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</si>
  <si>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</si>
  <si>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</si>
  <si>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</si>
  <si>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</si>
  <si>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</si>
  <si>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</si>
  <si>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</si>
  <si>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</si>
  <si>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</si>
  <si>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</si>
  <si>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</si>
  <si>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</si>
  <si>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</si>
  <si>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</si>
  <si>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</si>
  <si>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</si>
  <si>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</si>
  <si>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</si>
  <si>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</si>
  <si>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</si>
  <si>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</si>
  <si>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</si>
  <si>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</si>
  <si>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</si>
  <si>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</si>
  <si>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</si>
  <si>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</si>
  <si>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</si>
  <si>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</si>
  <si>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</si>
  <si>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</si>
  <si>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</si>
  <si>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</si>
  <si>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</si>
  <si>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</si>
  <si>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</si>
  <si>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</si>
  <si>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</si>
  <si>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</si>
  <si>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</si>
  <si>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</si>
  <si>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</si>
  <si>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</si>
  <si>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</si>
  <si>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</si>
  <si>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</si>
  <si>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</si>
  <si>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</si>
  <si>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</si>
  <si>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</si>
  <si>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</si>
  <si>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</si>
  <si>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</si>
  <si>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</si>
  <si>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</si>
  <si>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</si>
  <si>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</si>
  <si>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</si>
  <si>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</si>
  <si>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</si>
  <si>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</si>
  <si>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</si>
  <si>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</si>
  <si>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</si>
  <si>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</si>
  <si>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</si>
  <si>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</si>
  <si>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</si>
  <si>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</si>
  <si>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</si>
  <si>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</si>
  <si>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</si>
  <si>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</si>
  <si>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</si>
  <si>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</si>
  <si>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</si>
  <si>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</si>
  <si>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</si>
  <si>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</si>
  <si>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</si>
  <si>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</si>
  <si>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</si>
  <si>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</si>
  <si>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</si>
  <si>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</si>
  <si>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</si>
  <si>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</si>
  <si>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</si>
  <si>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</si>
  <si>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</si>
  <si>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</si>
  <si>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</si>
  <si>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</si>
  <si>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</si>
  <si>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</si>
  <si>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</si>
  <si>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</si>
  <si>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</si>
  <si>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</si>
  <si>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</si>
  <si>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</si>
  <si>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</si>
  <si>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</si>
  <si>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</si>
  <si>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</si>
  <si>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</si>
  <si>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</si>
  <si>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</si>
  <si>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</si>
  <si>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</si>
  <si>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</si>
  <si>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</si>
  <si>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</si>
  <si>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</si>
  <si>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</si>
  <si>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</si>
  <si>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</si>
  <si>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</si>
  <si>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</si>
  <si>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</si>
  <si>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</si>
  <si>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</si>
  <si>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</si>
  <si>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</si>
  <si>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</si>
  <si>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</si>
  <si>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</si>
  <si>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</si>
  <si>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</si>
  <si>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</si>
  <si>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</si>
  <si>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</si>
  <si>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</si>
  <si>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</si>
  <si>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</si>
  <si>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</si>
  <si>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</si>
  <si>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</si>
  <si>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</si>
  <si>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</si>
  <si>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</si>
  <si>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</si>
  <si>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</si>
  <si>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</si>
  <si>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</si>
  <si>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</si>
  <si>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</si>
  <si>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</si>
  <si>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</si>
  <si>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</si>
  <si>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</si>
  <si>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</si>
  <si>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</si>
  <si>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</si>
  <si>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</si>
  <si>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</si>
  <si>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</si>
  <si>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</si>
  <si>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</si>
  <si>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</si>
  <si>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</si>
  <si>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</si>
  <si>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</si>
  <si>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</si>
  <si>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</si>
  <si>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</si>
  <si>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</si>
  <si>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</si>
  <si>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</si>
  <si>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</si>
  <si>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</si>
  <si>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</si>
  <si>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</si>
  <si>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</si>
  <si>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93.037.000-0</t>
  </si>
  <si>
    <t>MAESTRANZA JEMO S.A.</t>
  </si>
  <si>
    <t>MAESTRANZA</t>
  </si>
  <si>
    <t>EDUARDO FREI MONTALVA 3525</t>
  </si>
  <si>
    <t>SANTIAO</t>
  </si>
  <si>
    <t>ERWIN GATICA</t>
  </si>
  <si>
    <t>DANUS</t>
  </si>
  <si>
    <t>acople hembra H.HI 3/8</t>
  </si>
  <si>
    <t>acople hembra HI 1/4</t>
  </si>
  <si>
    <t>niple 1/4</t>
  </si>
  <si>
    <t>hdroneu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</si>
</sst>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27" xfId="0" applyNumberFormat="1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3" fillId="33" borderId="32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56" fillId="33" borderId="14" xfId="0" applyFont="1" applyFill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0" borderId="11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4">
      <selection activeCell="H12" sqref="H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1717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595</v>
      </c>
      <c r="E4" s="38" t="s">
        <v>12</v>
      </c>
      <c r="F4" s="39"/>
      <c r="G4" s="39"/>
      <c r="H4" s="40"/>
      <c r="I4" s="38" t="s">
        <v>9</v>
      </c>
      <c r="J4" s="102">
        <f>VLOOKUP(D4,CLIENTES,10,FALSE)</f>
        <v>0</v>
      </c>
      <c r="K4" s="20"/>
    </row>
    <row r="5" spans="2:11" ht="15">
      <c r="B5" s="41"/>
      <c r="C5" s="42"/>
      <c r="D5" s="43"/>
      <c r="E5" s="125" t="str">
        <f>VLOOKUP(D4,CLIENTES,4,FALSE)</f>
        <v>EDUARDO FREI MONTALVA 3525</v>
      </c>
      <c r="F5" s="125"/>
      <c r="G5" s="125"/>
      <c r="H5" s="125"/>
      <c r="I5" s="125"/>
      <c r="J5" s="126"/>
      <c r="K5" s="20"/>
    </row>
    <row r="6" spans="2:10" ht="17.25" customHeight="1">
      <c r="B6" s="41" t="s">
        <v>27</v>
      </c>
      <c r="C6" s="42"/>
      <c r="D6" s="100" t="str">
        <f>VLOOKUP(D4,CLIENTES,2,FALSE)</f>
        <v>MAESTRANZA JEMO S.A.</v>
      </c>
      <c r="E6" s="42" t="s">
        <v>7</v>
      </c>
      <c r="F6" s="127" t="str">
        <f>VLOOKUP(D4,CLIENTES,5,FALSE)</f>
        <v>CONCHALI</v>
      </c>
      <c r="G6" s="127"/>
      <c r="H6" s="127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 t="str">
        <f>VLOOKUP(D4,CLIENTES,3,FALSE)</f>
        <v>MAESTRANZA</v>
      </c>
      <c r="E7" s="42" t="s">
        <v>8</v>
      </c>
      <c r="F7" s="127" t="str">
        <f>VLOOKUP(D4,CLIENTES,6,FALSE)</f>
        <v>SANTIAO</v>
      </c>
      <c r="G7" s="127"/>
      <c r="H7" s="127"/>
      <c r="I7" s="42" t="s">
        <v>26</v>
      </c>
      <c r="J7" s="101" t="str">
        <f>VLOOKUP(D4,CLIENTES,8,FALSE)</f>
        <v>ERWIN GATICA</v>
      </c>
    </row>
    <row r="8" spans="2:12" ht="15.75" thickBot="1">
      <c r="B8" s="123" t="s">
        <v>28</v>
      </c>
      <c r="C8" s="124"/>
      <c r="D8" s="99">
        <f>VLOOKUP(D4,CLIENTES,7,FALSE)</f>
        <v>0</v>
      </c>
      <c r="E8" s="42" t="s">
        <v>11</v>
      </c>
      <c r="F8" s="128">
        <f>VLOOKUP(D4,CLIENTES,12,FALSE)</f>
        <v>0</v>
      </c>
      <c r="G8" s="128"/>
      <c r="H8" s="128"/>
      <c r="I8" s="42" t="s">
        <v>14</v>
      </c>
      <c r="J8" s="45">
        <f ca="1">TODAY()</f>
        <v>41792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35" t="s">
        <v>24</v>
      </c>
      <c r="D10" s="136"/>
      <c r="E10" s="137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601</v>
      </c>
      <c r="M10" s="25" t="s">
        <v>605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38" t="s">
        <v>602</v>
      </c>
      <c r="D11" s="139"/>
      <c r="E11" s="140"/>
      <c r="F11" s="115">
        <v>5</v>
      </c>
      <c r="G11" s="116" t="s">
        <v>23</v>
      </c>
      <c r="H11" s="85">
        <f>VLOOKUP(B11,COTIZADO,8,FALSE)</f>
        <v>8197</v>
      </c>
      <c r="I11" s="86"/>
      <c r="J11" s="87">
        <f aca="true" t="shared" si="0" ref="J11:J28">F11*H11*(1-I11/100)</f>
        <v>40985</v>
      </c>
      <c r="K11" s="28">
        <v>1</v>
      </c>
      <c r="L11" s="29">
        <v>5855</v>
      </c>
      <c r="M11" s="29"/>
      <c r="N11" s="29"/>
      <c r="O11" s="29"/>
      <c r="P11" s="30">
        <v>1.4</v>
      </c>
      <c r="Q11" s="31">
        <f aca="true" t="shared" si="1" ref="Q11:Q16">L11</f>
        <v>5855</v>
      </c>
      <c r="R11" s="35">
        <f>Q11*P11</f>
        <v>8197</v>
      </c>
    </row>
    <row r="12" spans="2:18" ht="15">
      <c r="B12" s="112">
        <v>2</v>
      </c>
      <c r="C12" s="129" t="s">
        <v>603</v>
      </c>
      <c r="D12" s="130"/>
      <c r="E12" s="131"/>
      <c r="F12" s="113">
        <v>5</v>
      </c>
      <c r="G12" s="114" t="s">
        <v>23</v>
      </c>
      <c r="H12" s="88">
        <f aca="true" t="shared" si="2" ref="H12:H28">VLOOKUP(B12,COTIZADO,8,FALSE)</f>
        <v>4533.2</v>
      </c>
      <c r="I12" s="89">
        <v>0</v>
      </c>
      <c r="J12" s="90">
        <f t="shared" si="0"/>
        <v>22666</v>
      </c>
      <c r="K12" s="28">
        <v>2</v>
      </c>
      <c r="L12" s="29">
        <v>3238</v>
      </c>
      <c r="M12" s="29"/>
      <c r="N12" s="29"/>
      <c r="O12" s="29"/>
      <c r="P12" s="30">
        <v>1.4</v>
      </c>
      <c r="Q12" s="31">
        <f t="shared" si="1"/>
        <v>3238</v>
      </c>
      <c r="R12" s="35">
        <f aca="true" t="shared" si="3" ref="R12:R28">Q12*P12</f>
        <v>4533.2</v>
      </c>
    </row>
    <row r="13" spans="2:18" ht="15">
      <c r="B13" s="112">
        <v>3</v>
      </c>
      <c r="C13" s="129" t="s">
        <v>604</v>
      </c>
      <c r="D13" s="130"/>
      <c r="E13" s="131"/>
      <c r="F13" s="113">
        <v>1</v>
      </c>
      <c r="G13" s="114" t="s">
        <v>23</v>
      </c>
      <c r="H13" s="88">
        <f t="shared" si="2"/>
        <v>710</v>
      </c>
      <c r="I13" s="89">
        <v>0</v>
      </c>
      <c r="J13" s="90">
        <f t="shared" si="0"/>
        <v>710</v>
      </c>
      <c r="K13" s="28">
        <v>3</v>
      </c>
      <c r="L13" s="29"/>
      <c r="M13" s="29">
        <v>710</v>
      </c>
      <c r="N13" s="29"/>
      <c r="O13" s="29"/>
      <c r="P13" s="30">
        <v>1</v>
      </c>
      <c r="Q13" s="31">
        <f>+M13</f>
        <v>710</v>
      </c>
      <c r="R13" s="35">
        <f t="shared" si="3"/>
        <v>710</v>
      </c>
    </row>
    <row r="14" spans="2:18" ht="15">
      <c r="B14" s="105">
        <v>4</v>
      </c>
      <c r="C14" s="129"/>
      <c r="D14" s="130"/>
      <c r="E14" s="131"/>
      <c r="F14" s="113"/>
      <c r="G14" s="114"/>
      <c r="H14" s="88">
        <f t="shared" si="2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 t="shared" si="1"/>
        <v>0</v>
      </c>
      <c r="R14" s="35">
        <f t="shared" si="3"/>
        <v>0</v>
      </c>
    </row>
    <row r="15" spans="2:18" ht="15">
      <c r="B15" s="105">
        <v>5</v>
      </c>
      <c r="C15" s="120"/>
      <c r="D15" s="121"/>
      <c r="E15" s="122"/>
      <c r="F15" s="103"/>
      <c r="G15" s="110"/>
      <c r="H15" s="88">
        <f t="shared" si="2"/>
        <v>0</v>
      </c>
      <c r="I15" s="89">
        <v>0</v>
      </c>
      <c r="J15" s="90">
        <f t="shared" si="0"/>
        <v>0</v>
      </c>
      <c r="K15" s="111">
        <v>5</v>
      </c>
      <c r="L15" s="29"/>
      <c r="M15" s="29"/>
      <c r="N15" s="29"/>
      <c r="O15" s="29"/>
      <c r="P15" s="30">
        <v>1.4</v>
      </c>
      <c r="Q15" s="31">
        <f t="shared" si="1"/>
        <v>0</v>
      </c>
      <c r="R15" s="35">
        <f t="shared" si="3"/>
        <v>0</v>
      </c>
    </row>
    <row r="16" spans="2:18" ht="15">
      <c r="B16" s="105">
        <v>6</v>
      </c>
      <c r="C16" s="120"/>
      <c r="D16" s="121"/>
      <c r="E16" s="122"/>
      <c r="F16" s="109"/>
      <c r="G16" s="110"/>
      <c r="H16" s="88">
        <f t="shared" si="2"/>
        <v>0</v>
      </c>
      <c r="I16" s="89">
        <v>0</v>
      </c>
      <c r="J16" s="90">
        <f t="shared" si="0"/>
        <v>0</v>
      </c>
      <c r="K16" s="111">
        <v>6</v>
      </c>
      <c r="L16" s="29"/>
      <c r="M16" s="29"/>
      <c r="N16" s="29"/>
      <c r="O16" s="29"/>
      <c r="P16" s="30">
        <v>1.4</v>
      </c>
      <c r="Q16" s="31">
        <f t="shared" si="1"/>
        <v>0</v>
      </c>
      <c r="R16" s="35">
        <f t="shared" si="3"/>
        <v>0</v>
      </c>
    </row>
    <row r="17" spans="2:18" ht="15">
      <c r="B17" s="105">
        <v>7</v>
      </c>
      <c r="C17" s="120"/>
      <c r="D17" s="121"/>
      <c r="E17" s="122"/>
      <c r="F17" s="103"/>
      <c r="G17" s="110"/>
      <c r="H17" s="88">
        <f t="shared" si="2"/>
        <v>0</v>
      </c>
      <c r="I17" s="89">
        <v>0</v>
      </c>
      <c r="J17" s="90">
        <f t="shared" si="0"/>
        <v>0</v>
      </c>
      <c r="K17" s="111">
        <v>7</v>
      </c>
      <c r="L17" s="29"/>
      <c r="M17" s="29"/>
      <c r="N17" s="29"/>
      <c r="O17" s="29"/>
      <c r="P17" s="30"/>
      <c r="Q17" s="31">
        <f>+L17</f>
        <v>0</v>
      </c>
      <c r="R17" s="35">
        <f t="shared" si="3"/>
        <v>0</v>
      </c>
    </row>
    <row r="18" spans="2:18" ht="15">
      <c r="B18" s="105">
        <v>8</v>
      </c>
      <c r="C18" s="120"/>
      <c r="D18" s="121"/>
      <c r="E18" s="122"/>
      <c r="F18" s="103"/>
      <c r="G18" s="110"/>
      <c r="H18" s="88">
        <f t="shared" si="2"/>
        <v>0</v>
      </c>
      <c r="I18" s="89">
        <v>0</v>
      </c>
      <c r="J18" s="90">
        <f t="shared" si="0"/>
        <v>0</v>
      </c>
      <c r="K18" s="111">
        <v>8</v>
      </c>
      <c r="L18" s="29"/>
      <c r="M18" s="29"/>
      <c r="N18" s="29"/>
      <c r="O18" s="29"/>
      <c r="P18" s="30"/>
      <c r="Q18" s="31">
        <f>+L18</f>
        <v>0</v>
      </c>
      <c r="R18" s="35">
        <f t="shared" si="3"/>
        <v>0</v>
      </c>
    </row>
    <row r="19" spans="2:18" ht="15">
      <c r="B19" s="105">
        <v>9</v>
      </c>
      <c r="C19" s="117"/>
      <c r="D19" s="118"/>
      <c r="E19" s="119"/>
      <c r="F19" s="96"/>
      <c r="G19" s="58"/>
      <c r="H19" s="88">
        <f t="shared" si="2"/>
        <v>0</v>
      </c>
      <c r="I19" s="89">
        <v>0</v>
      </c>
      <c r="J19" s="90">
        <f t="shared" si="0"/>
        <v>0</v>
      </c>
      <c r="K19" s="111">
        <v>9</v>
      </c>
      <c r="L19" s="29"/>
      <c r="M19" s="29"/>
      <c r="N19" s="29"/>
      <c r="O19" s="29"/>
      <c r="P19" s="30">
        <v>1</v>
      </c>
      <c r="Q19" s="31"/>
      <c r="R19" s="35">
        <f t="shared" si="3"/>
        <v>0</v>
      </c>
    </row>
    <row r="20" spans="2:18" ht="15">
      <c r="B20" s="105">
        <v>10</v>
      </c>
      <c r="C20" s="117"/>
      <c r="D20" s="118"/>
      <c r="E20" s="119"/>
      <c r="F20" s="96"/>
      <c r="G20" s="58"/>
      <c r="H20" s="88">
        <f t="shared" si="2"/>
        <v>0</v>
      </c>
      <c r="I20" s="89">
        <v>0</v>
      </c>
      <c r="J20" s="90">
        <f t="shared" si="0"/>
        <v>0</v>
      </c>
      <c r="K20" s="106">
        <v>10</v>
      </c>
      <c r="L20" s="29"/>
      <c r="M20" s="29"/>
      <c r="N20" s="29"/>
      <c r="O20" s="29"/>
      <c r="P20" s="30">
        <v>1</v>
      </c>
      <c r="Q20" s="31"/>
      <c r="R20" s="35">
        <f t="shared" si="3"/>
        <v>0</v>
      </c>
    </row>
    <row r="21" spans="2:18" ht="15">
      <c r="B21" s="105">
        <v>11</v>
      </c>
      <c r="C21" s="117"/>
      <c r="D21" s="118"/>
      <c r="E21" s="119"/>
      <c r="F21" s="96"/>
      <c r="G21" s="58"/>
      <c r="H21" s="88">
        <f t="shared" si="2"/>
        <v>0</v>
      </c>
      <c r="I21" s="89">
        <v>0</v>
      </c>
      <c r="J21" s="90">
        <f t="shared" si="0"/>
        <v>0</v>
      </c>
      <c r="K21" s="106">
        <v>11</v>
      </c>
      <c r="L21" s="29"/>
      <c r="M21" s="29"/>
      <c r="N21" s="29"/>
      <c r="O21" s="29"/>
      <c r="P21" s="30">
        <v>1</v>
      </c>
      <c r="Q21" s="31"/>
      <c r="R21" s="35">
        <f t="shared" si="3"/>
        <v>0</v>
      </c>
    </row>
    <row r="22" spans="2:18" ht="15">
      <c r="B22" s="105">
        <v>12</v>
      </c>
      <c r="C22" s="117"/>
      <c r="D22" s="118"/>
      <c r="E22" s="119"/>
      <c r="F22" s="96"/>
      <c r="G22" s="58"/>
      <c r="H22" s="88">
        <f t="shared" si="2"/>
        <v>0</v>
      </c>
      <c r="I22" s="89">
        <v>0</v>
      </c>
      <c r="J22" s="90">
        <f t="shared" si="0"/>
        <v>0</v>
      </c>
      <c r="K22" s="106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105">
        <v>13</v>
      </c>
      <c r="C23" s="117"/>
      <c r="D23" s="118"/>
      <c r="E23" s="119"/>
      <c r="F23" s="96"/>
      <c r="G23" s="58"/>
      <c r="H23" s="88">
        <f t="shared" si="2"/>
        <v>0</v>
      </c>
      <c r="I23" s="89">
        <v>0</v>
      </c>
      <c r="J23" s="90">
        <f t="shared" si="0"/>
        <v>0</v>
      </c>
      <c r="K23" s="106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105">
        <v>14</v>
      </c>
      <c r="C24" s="117"/>
      <c r="D24" s="118"/>
      <c r="E24" s="119"/>
      <c r="F24" s="96"/>
      <c r="G24" s="58"/>
      <c r="H24" s="88">
        <f t="shared" si="2"/>
        <v>0</v>
      </c>
      <c r="I24" s="89">
        <v>0</v>
      </c>
      <c r="J24" s="90">
        <f t="shared" si="0"/>
        <v>0</v>
      </c>
      <c r="K24" s="106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05">
        <v>15</v>
      </c>
      <c r="C25" s="55"/>
      <c r="D25" s="56"/>
      <c r="E25" s="57"/>
      <c r="F25" s="96"/>
      <c r="G25" s="58"/>
      <c r="H25" s="88">
        <f t="shared" si="2"/>
        <v>0</v>
      </c>
      <c r="I25" s="89">
        <v>0</v>
      </c>
      <c r="J25" s="90">
        <f t="shared" si="0"/>
        <v>0</v>
      </c>
      <c r="K25" s="106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05">
        <v>16</v>
      </c>
      <c r="C26" s="55"/>
      <c r="D26" s="56"/>
      <c r="E26" s="57"/>
      <c r="F26" s="96"/>
      <c r="G26" s="58"/>
      <c r="H26" s="88">
        <f t="shared" si="2"/>
        <v>0</v>
      </c>
      <c r="I26" s="89">
        <v>0</v>
      </c>
      <c r="J26" s="90">
        <f t="shared" si="0"/>
        <v>0</v>
      </c>
      <c r="K26" s="106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105">
        <v>17</v>
      </c>
      <c r="C27" s="55"/>
      <c r="D27" s="56"/>
      <c r="E27" s="57"/>
      <c r="F27" s="96"/>
      <c r="G27" s="58"/>
      <c r="H27" s="88">
        <f t="shared" si="2"/>
        <v>0</v>
      </c>
      <c r="I27" s="89">
        <v>0</v>
      </c>
      <c r="J27" s="90">
        <f t="shared" si="0"/>
        <v>0</v>
      </c>
      <c r="K27" s="106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05">
        <v>18</v>
      </c>
      <c r="C28" s="59"/>
      <c r="D28" s="60"/>
      <c r="E28" s="61"/>
      <c r="F28" s="96"/>
      <c r="G28" s="58"/>
      <c r="H28" s="91">
        <f t="shared" si="2"/>
        <v>0</v>
      </c>
      <c r="I28" s="92">
        <v>0</v>
      </c>
      <c r="J28" s="93">
        <f t="shared" si="0"/>
        <v>0</v>
      </c>
      <c r="K28" s="106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64361</v>
      </c>
      <c r="R29" s="107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64361</v>
      </c>
      <c r="M31" s="132"/>
      <c r="N31" s="133"/>
      <c r="O31" s="134"/>
      <c r="P31" s="29"/>
      <c r="Q31" s="29"/>
      <c r="W31" s="108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12228.59</v>
      </c>
      <c r="M32" s="120"/>
      <c r="N32" s="121"/>
      <c r="O32" s="122"/>
      <c r="P32" s="29"/>
      <c r="Q32" s="29"/>
      <c r="W32" s="108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76589.59</v>
      </c>
      <c r="M33" s="120"/>
      <c r="N33" s="121"/>
      <c r="O33" s="122"/>
      <c r="P33" s="29"/>
      <c r="Q33" s="29"/>
      <c r="W33" s="108"/>
    </row>
    <row r="34" spans="13:23" ht="15">
      <c r="M34" s="120"/>
      <c r="N34" s="121"/>
      <c r="O34" s="122"/>
      <c r="P34" s="29"/>
      <c r="Q34" s="29"/>
      <c r="W34" s="108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4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4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spans="1:9" ht="15">
      <c r="A110">
        <v>109</v>
      </c>
      <c r="B110" s="36" t="s">
        <v>595</v>
      </c>
      <c r="C110" t="s">
        <v>596</v>
      </c>
      <c r="D110" t="s">
        <v>597</v>
      </c>
      <c r="E110" t="s">
        <v>598</v>
      </c>
      <c r="F110" t="s">
        <v>121</v>
      </c>
      <c r="G110" t="s">
        <v>599</v>
      </c>
      <c r="I110" t="s">
        <v>600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2014-05-16T16:36:39Z</cp:lastPrinted>
  <dcterms:created xsi:type="dcterms:W3CDTF">2013-07-12T05:01:37Z</dcterms:created>
  <dcterms:modified xsi:type="dcterms:W3CDTF">2014-06-02T15:58:25Z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