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900" windowWidth="12510" windowHeight="423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Q19" i="1" l="1"/>
  <c r="Q20" i="1"/>
  <c r="Q18" i="1"/>
  <c r="Q13" i="1"/>
  <c r="Q14" i="1"/>
  <c r="Q21" i="1" l="1"/>
  <c r="Q15" i="1"/>
  <c r="Q16" i="1"/>
  <c r="Q17" i="1"/>
  <c r="Q22" i="1" l="1"/>
  <c r="Q23" i="1"/>
  <c r="Q24" i="1"/>
  <c r="Q25" i="1" l="1"/>
  <c r="Q26" i="1"/>
  <c r="Q27" i="1"/>
  <c r="Q28" i="1"/>
  <c r="F7" i="1" l="1"/>
  <c r="D6" i="1" l="1"/>
  <c r="R22" i="1" l="1"/>
  <c r="H22" i="1" s="1"/>
  <c r="J22" i="1" s="1"/>
  <c r="R15" i="1" l="1"/>
  <c r="R16" i="1"/>
  <c r="H16" i="1" s="1"/>
  <c r="R17" i="1"/>
  <c r="H17" i="1" s="1"/>
  <c r="R18" i="1"/>
  <c r="H18" i="1" s="1"/>
  <c r="R19" i="1"/>
  <c r="H19" i="1" s="1"/>
  <c r="J19" i="1" s="1"/>
  <c r="R20" i="1"/>
  <c r="H20" i="1" s="1"/>
  <c r="J20" i="1" s="1"/>
  <c r="H15" i="1" l="1"/>
  <c r="J18" i="1"/>
  <c r="J17" i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<sst xmlns="http://schemas.openxmlformats.org/spreadsheetml/2006/main" count="999" uniqueCount="682">
  <si>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</si>
  <si>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</si>
  <si>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</si>
  <si>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</si>
  <si>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</si>
  <si>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</si>
  <si>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</si>
  <si>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</si>
  <si>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</si>
  <si>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</si>
  <si>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</si>
  <si>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</si>
  <si>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</si>
  <si>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</si>
  <si>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</si>
  <si>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</si>
  <si>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</si>
  <si>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</si>
  <si>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</si>
  <si>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</si>
  <si>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</si>
  <si>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</si>
  <si>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</si>
  <si>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</si>
  <si>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</si>
  <si>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</si>
  <si>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</si>
  <si>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</si>
  <si>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</si>
  <si>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</si>
  <si>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</si>
  <si>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</si>
  <si>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</si>
  <si>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</si>
  <si>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</si>
  <si>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</si>
  <si>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</si>
  <si>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</si>
  <si>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</si>
  <si>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</si>
  <si>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</si>
  <si>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</si>
  <si>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</si>
  <si>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</si>
  <si>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</si>
  <si>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</si>
  <si>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</si>
  <si>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</si>
  <si>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</si>
  <si>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</si>
  <si>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</si>
  <si>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</si>
  <si>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</si>
  <si>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</si>
  <si>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</si>
  <si>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</si>
  <si>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</si>
  <si>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</si>
  <si>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</si>
  <si>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</si>
  <si>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</si>
  <si>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</si>
  <si>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</si>
  <si>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</si>
  <si>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</si>
  <si>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</si>
  <si>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</si>
  <si>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</si>
  <si>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</si>
  <si>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</si>
  <si>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</si>
  <si>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</si>
  <si>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</si>
  <si>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</si>
  <si>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</si>
  <si>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</si>
  <si>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</si>
  <si>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</si>
  <si>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</si>
  <si>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</si>
  <si>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</si>
  <si>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</si>
  <si>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</si>
  <si>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</si>
  <si>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</si>
  <si>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</si>
  <si>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</si>
  <si>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</si>
  <si>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</si>
  <si>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</si>
  <si>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</si>
  <si>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</si>
  <si>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</si>
  <si>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</si>
  <si>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</si>
  <si>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</si>
  <si>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</si>
  <si>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</si>
  <si>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</si>
  <si>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</si>
  <si>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</si>
  <si>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</si>
  <si>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</si>
  <si>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</si>
  <si>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</si>
  <si>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</si>
  <si>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</si>
  <si>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</si>
  <si>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</si>
  <si>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</si>
  <si>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</si>
  <si>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</si>
  <si>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</si>
  <si>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</si>
  <si>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</si>
  <si>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</si>
  <si>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</si>
  <si>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</si>
  <si>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</si>
  <si>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</si>
  <si>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</si>
  <si>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</si>
  <si>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</si>
  <si>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</si>
  <si>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</si>
  <si>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</si>
  <si>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</si>
  <si>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</si>
  <si>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</si>
  <si>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</si>
  <si>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</si>
  <si>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</si>
  <si>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</si>
  <si>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</si>
  <si>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</si>
  <si>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</si>
  <si>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</si>
  <si>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</si>
  <si>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</si>
  <si>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</si>
  <si>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</si>
  <si>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</si>
  <si>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</si>
  <si>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</si>
  <si>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</si>
  <si>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</si>
  <si>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</si>
  <si>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</si>
  <si>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</si>
  <si>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</si>
  <si>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</si>
  <si>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</si>
  <si>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</si>
  <si>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</si>
  <si>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</si>
  <si>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</si>
  <si>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</si>
  <si>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</si>
  <si>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</si>
  <si>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</si>
  <si>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</si>
  <si>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</si>
  <si>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</si>
  <si>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</si>
  <si>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</si>
  <si>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</si>
  <si>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</si>
  <si>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</si>
  <si>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</si>
  <si>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</si>
  <si>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</si>
  <si>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</si>
  <si>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</si>
  <si>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</si>
  <si>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</si>
  <si>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</si>
  <si>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</si>
  <si>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</si>
  <si>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</si>
  <si>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</si>
  <si>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</si>
  <si>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</si>
  <si>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</si>
  <si>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</si>
  <si>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</si>
  <si>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</si>
  <si>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</si>
  <si>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</si>
  <si>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</si>
  <si>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</si>
  <si>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</si>
  <si>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</si>
  <si>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</si>
  <si>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</si>
  <si>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</si>
  <si>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</si>
  <si>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</si>
  <si>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</si>
  <si>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</si>
  <si>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</si>
  <si>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</si>
  <si>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</si>
  <si>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</si>
  <si>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</si>
  <si>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</si>
  <si>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</si>
  <si>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</si>
  <si>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</si>
  <si>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</si>
  <si>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</si>
  <si>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</si>
  <si>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</si>
  <si>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</si>
  <si>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</si>
  <si>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</si>
  <si>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</si>
  <si>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</si>
  <si>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</si>
  <si>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</si>
  <si>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</si>
  <si>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</si>
  <si>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</si>
  <si>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</si>
  <si>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</si>
  <si>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</si>
  <si>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</si>
  <si>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</si>
  <si>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</si>
  <si>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</si>
  <si>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</si>
  <si>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</si>
  <si>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</si>
  <si>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</si>
  <si>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</si>
  <si>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</si>
  <si>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</si>
  <si>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</si>
  <si>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</si>
  <si>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</si>
  <si>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</si>
  <si>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</si>
  <si>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</si>
  <si>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</si>
  <si>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</si>
  <si>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</si>
  <si>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</si>
  <si>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</si>
  <si>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</si>
  <si>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</si>
  <si>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</si>
  <si>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</si>
  <si>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</si>
  <si>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</si>
  <si>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</si>
  <si>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</si>
  <si>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</si>
  <si>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</si>
  <si>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</si>
  <si>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</si>
  <si>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</si>
  <si>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</si>
  <si>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</si>
  <si>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</si>
  <si>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</si>
  <si>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</si>
  <si>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</si>
  <si>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</si>
  <si>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</si>
  <si>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</si>
  <si>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</si>
  <si>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</si>
  <si>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</si>
  <si>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</si>
  <si>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</si>
  <si>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</si>
  <si>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</si>
  <si>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</si>
  <si>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</si>
  <si>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</si>
  <si>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</si>
  <si>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</si>
  <si>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</si>
  <si>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</si>
  <si>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</si>
  <si>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</si>
  <si>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</si>
  <si>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</si>
  <si>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</si>
  <si>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</si>
  <si>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</si>
  <si>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</si>
  <si>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</si>
  <si>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</si>
  <si>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</si>
  <si>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</si>
  <si>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</si>
  <si>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</si>
  <si>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</si>
  <si>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</si>
  <si>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</si>
  <si>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</si>
  <si>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</si>
  <si>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</si>
  <si>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</si>
  <si>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</si>
  <si>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</si>
  <si>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</si>
  <si>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</si>
  <si>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</si>
  <si>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</si>
  <si>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</si>
  <si>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</si>
  <si>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</si>
  <si>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</si>
  <si>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</si>
  <si>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</si>
  <si>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</si>
  <si>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</si>
  <si>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</si>
  <si>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</si>
  <si>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</si>
  <si>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</si>
  <si>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</si>
  <si>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</si>
  <si>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</si>
  <si>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</si>
  <si>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</si>
  <si>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</si>
  <si>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</si>
  <si>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</si>
  <si>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</si>
  <si>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</si>
  <si>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</si>
  <si>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</si>
  <si>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</si>
  <si>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</si>
  <si>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</si>
  <si>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</si>
  <si>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</si>
  <si>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</si>
  <si>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</si>
  <si>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</si>
  <si>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</si>
  <si>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</si>
  <si>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</si>
  <si>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</si>
  <si>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</si>
  <si>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</si>
  <si>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</si>
  <si>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</si>
  <si>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</si>
  <si>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</si>
  <si>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</si>
  <si>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</si>
  <si>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</si>
  <si>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</si>
  <si>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</si>
  <si>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</si>
  <si>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</si>
  <si>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</si>
  <si>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</si>
  <si>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</si>
  <si>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</si>
  <si>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</si>
  <si>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</si>
  <si>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</si>
  <si>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</si>
  <si>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</si>
  <si>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</si>
  <si>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</si>
  <si>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</si>
  <si>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</si>
  <si>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</si>
  <si>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</si>
  <si>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</si>
  <si>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</si>
  <si>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</si>
  <si>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</si>
  <si>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</si>
  <si>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</si>
  <si>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</si>
  <si>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</si>
  <si>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</si>
  <si>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</si>
  <si>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</si>
  <si>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</si>
  <si>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</si>
  <si>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</si>
  <si>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</si>
  <si>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</si>
  <si>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</si>
  <si>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</si>
  <si>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</si>
  <si>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</si>
  <si>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</si>
  <si>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</si>
  <si>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</si>
  <si>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</si>
  <si>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</si>
  <si>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</si>
  <si>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</si>
  <si>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</si>
  <si>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</si>
  <si>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</si>
  <si>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</si>
  <si>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</si>
  <si>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</si>
  <si>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</si>
  <si>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</si>
  <si>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</si>
  <si>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</si>
  <si>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</si>
  <si>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</si>
  <si>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</si>
  <si>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</si>
  <si>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</si>
  <si>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</si>
  <si>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</si>
  <si>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</si>
  <si>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</si>
  <si>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</si>
  <si>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</si>
  <si>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</si>
  <si>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</si>
  <si>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</si>
  <si>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</si>
  <si>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</si>
  <si>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</si>
  <si>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</si>
  <si>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</si>
  <si>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</si>
  <si>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</si>
  <si>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</si>
  <si>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</si>
  <si>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</si>
  <si>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</si>
  <si>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</si>
  <si>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</si>
  <si>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</si>
  <si>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</si>
  <si>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</si>
  <si>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</si>
  <si>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</si>
  <si>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</si>
  <si>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</si>
  <si>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</si>
  <si>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</si>
  <si>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</si>
  <si>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</si>
  <si>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</si>
  <si>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</si>
  <si>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</si>
  <si>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</si>
  <si>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</si>
  <si>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</si>
  <si>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</si>
  <si>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</si>
  <si>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</si>
  <si>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</si>
  <si>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</si>
  <si>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</si>
  <si>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</si>
  <si>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</si>
  <si>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</si>
  <si>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</si>
  <si>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</si>
  <si>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</si>
  <si>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</si>
  <si>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</si>
  <si>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</si>
  <si>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</si>
  <si>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</si>
  <si>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</si>
  <si>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</si>
  <si>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</si>
  <si>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</si>
  <si>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</si>
  <si>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</si>
  <si>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</si>
  <si>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</si>
  <si>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</si>
  <si>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</si>
  <si>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</si>
  <si>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</si>
  <si>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</si>
  <si>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</si>
  <si>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</si>
  <si>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</si>
  <si>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</si>
  <si>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</si>
  <si>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</si>
  <si>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</si>
  <si>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</si>
  <si>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</si>
  <si>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</si>
  <si>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</si>
  <si>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</si>
  <si>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</si>
  <si>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</si>
  <si>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</si>
  <si>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</si>
  <si>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</si>
  <si>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</si>
  <si>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</si>
  <si>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</si>
  <si>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</si>
  <si>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</si>
  <si>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</si>
  <si>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</si>
  <si>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</si>
  <si>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</si>
  <si>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</si>
  <si>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</si>
  <si>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</si>
  <si>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</si>
  <si>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</si>
  <si>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</si>
  <si>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</si>
  <si>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</si>
  <si>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</si>
  <si>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</si>
  <si>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</si>
  <si>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</si>
  <si>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</si>
  <si>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</si>
  <si>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</si>
  <si>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</si>
  <si>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</si>
  <si>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</si>
  <si>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</si>
  <si>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</si>
  <si>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</si>
  <si>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</si>
  <si>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</si>
  <si>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</si>
  <si>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</si>
  <si>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</si>
  <si>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</si>
  <si>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</si>
  <si>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</si>
  <si>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</si>
  <si>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</si>
  <si>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</si>
  <si>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</si>
  <si>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</si>
  <si>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</si>
  <si>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</si>
  <si>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</si>
  <si>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</si>
  <si>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</si>
  <si>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</si>
  <si>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</si>
  <si>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</si>
  <si>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</si>
  <si>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</si>
  <si>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</si>
  <si>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</si>
  <si>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</si>
  <si>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</si>
  <si>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</si>
  <si>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</si>
  <si>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</si>
  <si>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</si>
  <si>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</si>
  <si>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</si>
  <si>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</si>
  <si>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</si>
  <si>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</si>
  <si>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</si>
  <si>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</si>
  <si>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</si>
  <si>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</si>
  <si>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</si>
  <si>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</si>
  <si>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</si>
  <si>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</si>
  <si>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</si>
  <si>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</si>
  <si>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</si>
  <si>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</si>
  <si>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</si>
  <si>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</si>
  <si>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</si>
  <si>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</si>
  <si>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</si>
  <si>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</si>
  <si>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</si>
  <si>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</si>
  <si>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</si>
  <si>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</si>
  <si>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</si>
  <si>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</si>
  <si>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</si>
  <si>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</si>
  <si>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</si>
  <si>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</si>
  <si>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</si>
  <si>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</si>
  <si>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</si>
  <si>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</si>
  <si>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</si>
  <si>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</si>
  <si>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</si>
  <si>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</si>
  <si>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</si>
  <si>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</si>
  <si>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</si>
  <si>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</si>
  <si>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</si>
  <si>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</si>
  <si>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</si>
  <si>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</si>
  <si>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</si>
  <si>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</si>
  <si>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</si>
  <si>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</si>
  <si>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</si>
  <si>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</si>
  <si>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</si>
  <si>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</si>
  <si>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</si>
  <si>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</si>
  <si>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</si>
  <si>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</si>
  <si>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</si>
  <si>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</si>
  <si>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</si>
  <si>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</si>
  <si>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</si>
  <si>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</si>
  <si>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</si>
  <si>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</si>
  <si>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</si>
  <si>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</si>
  <si>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</si>
  <si>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</si>
  <si>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</si>
  <si>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</si>
  <si>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</si>
  <si>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</si>
  <si>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</si>
  <si>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</si>
  <si>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</si>
  <si>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</si>
  <si>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</si>
  <si>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</si>
  <si>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</si>
  <si>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</si>
  <si>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</si>
  <si>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</si>
  <si>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</si>
  <si>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</si>
  <si>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</si>
  <si>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</si>
  <si>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</si>
  <si>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</si>
  <si>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</si>
  <si>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</si>
  <si>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</si>
  <si>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</si>
  <si>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</si>
  <si>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</si>
  <si>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</si>
  <si>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</si>
  <si>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</si>
  <si>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</si>
  <si>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</si>
  <si>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</si>
  <si>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</si>
  <si>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</si>
  <si>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</si>
  <si>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</si>
  <si>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</si>
  <si>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</si>
  <si>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</si>
  <si>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</si>
  <si>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</si>
  <si>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</si>
  <si>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</si>
  <si>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SENYTER</t>
  </si>
  <si>
    <t xml:space="preserve">MANOMETRO 2"ESF. X 1/8" 0-11BAR </t>
  </si>
  <si>
    <t xml:space="preserve">MANOMETRO 2"ESF. X 1/8" 0-16BAR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</si>
</sst>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9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Q13" sqref="Q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1690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648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1" t="str">
        <f>VLOOKUP(D4,CLIENTES,4,FALSE)</f>
        <v>Avenida Colorado 700</v>
      </c>
      <c r="F5" s="131"/>
      <c r="G5" s="131"/>
      <c r="H5" s="131"/>
      <c r="I5" s="131"/>
      <c r="J5" s="132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TECNIPAK</v>
      </c>
      <c r="E6" s="37" t="s">
        <v>7</v>
      </c>
      <c r="F6" s="133" t="str">
        <f>VLOOKUP(D4,CLIENTES,5,FALSE)</f>
        <v>QUILICURA</v>
      </c>
      <c r="G6" s="133"/>
      <c r="H6" s="133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>
        <f>VLOOKUP(D4,CLIENTES,3,FALSE)</f>
        <v>0</v>
      </c>
      <c r="E7" s="37" t="s">
        <v>8</v>
      </c>
      <c r="F7" s="133" t="str">
        <f>VLOOKUP(D4,CLIENTES,6,FALSE)</f>
        <v>STGO</v>
      </c>
      <c r="G7" s="133"/>
      <c r="H7" s="133"/>
      <c r="I7" s="37" t="s">
        <v>25</v>
      </c>
      <c r="J7" s="41">
        <f>VLOOKUP(D4,CLIENTES,8,FALSE)</f>
        <v>0</v>
      </c>
      <c r="L7" s="92"/>
    </row>
    <row r="8" spans="2:21" ht="15.75" thickBot="1" x14ac:dyDescent="0.3">
      <c r="B8" s="129" t="s">
        <v>27</v>
      </c>
      <c r="C8" s="130"/>
      <c r="D8" s="39" t="str">
        <f>VLOOKUP(D4,CLIENTES,7,FALSE)</f>
        <v>30 dias</v>
      </c>
      <c r="E8" s="37" t="s">
        <v>11</v>
      </c>
      <c r="F8" s="133" t="str">
        <f>VLOOKUP(D4,CLIENTES,12,FALSE)</f>
        <v>Jaime Guzman</v>
      </c>
      <c r="G8" s="133"/>
      <c r="H8" s="133"/>
      <c r="I8" s="37" t="s">
        <v>14</v>
      </c>
      <c r="J8" s="42">
        <f ca="1">TODAY()</f>
        <v>41775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23" t="s">
        <v>23</v>
      </c>
      <c r="D10" s="124"/>
      <c r="E10" s="125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679</v>
      </c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26" t="s">
        <v>680</v>
      </c>
      <c r="D11" s="127"/>
      <c r="E11" s="128"/>
      <c r="F11" s="109">
        <v>40</v>
      </c>
      <c r="G11" s="110" t="s">
        <v>22</v>
      </c>
      <c r="H11" s="111">
        <f t="shared" ref="H11:H28" si="0">VLOOKUP(B11,COTIZADO,8,FALSE)</f>
        <v>3330</v>
      </c>
      <c r="I11" s="112">
        <v>0</v>
      </c>
      <c r="J11" s="113">
        <f t="shared" ref="J11:J28" si="1">F11*H11*(1-I11/100)</f>
        <v>133200</v>
      </c>
      <c r="K11" s="28">
        <v>1</v>
      </c>
      <c r="L11" s="101">
        <v>2220</v>
      </c>
      <c r="M11" s="101"/>
      <c r="N11" s="101"/>
      <c r="O11" s="101"/>
      <c r="P11" s="103">
        <v>1.5</v>
      </c>
      <c r="Q11" s="104">
        <f>L11</f>
        <v>2220</v>
      </c>
      <c r="R11" s="105">
        <f>Q11*P11</f>
        <v>3330</v>
      </c>
    </row>
    <row r="12" spans="2:21" ht="15" customHeight="1" x14ac:dyDescent="0.25">
      <c r="B12" s="140">
        <v>2</v>
      </c>
      <c r="C12" s="134" t="s">
        <v>681</v>
      </c>
      <c r="D12" s="135"/>
      <c r="E12" s="136"/>
      <c r="F12" s="52">
        <v>60</v>
      </c>
      <c r="G12" s="53" t="s">
        <v>22</v>
      </c>
      <c r="H12" s="141">
        <f t="shared" si="0"/>
        <v>3330</v>
      </c>
      <c r="I12" s="142">
        <v>0</v>
      </c>
      <c r="J12" s="143">
        <f t="shared" si="1"/>
        <v>199800</v>
      </c>
      <c r="K12" s="28">
        <v>2</v>
      </c>
      <c r="L12" s="101"/>
      <c r="M12" s="101"/>
      <c r="N12" s="101"/>
      <c r="O12" s="101"/>
      <c r="P12" s="103">
        <v>1.5</v>
      </c>
      <c r="Q12" s="104">
        <f>L11</f>
        <v>2220</v>
      </c>
      <c r="R12" s="105">
        <f t="shared" ref="R12:R28" si="2">Q12*P12</f>
        <v>3330</v>
      </c>
    </row>
    <row r="13" spans="2:21" ht="15" customHeight="1" x14ac:dyDescent="0.25">
      <c r="B13" s="95">
        <v>3</v>
      </c>
      <c r="C13" s="137"/>
      <c r="D13" s="138"/>
      <c r="E13" s="139"/>
      <c r="F13" s="90"/>
      <c r="G13" s="91"/>
      <c r="H13" s="96">
        <f>R13</f>
        <v>0</v>
      </c>
      <c r="I13" s="97">
        <v>0</v>
      </c>
      <c r="J13" s="98">
        <f t="shared" si="1"/>
        <v>0</v>
      </c>
      <c r="K13" s="28">
        <v>3</v>
      </c>
      <c r="L13" s="101"/>
      <c r="M13" s="101"/>
      <c r="N13" s="101"/>
      <c r="O13" s="101"/>
      <c r="P13" s="103">
        <v>1.5</v>
      </c>
      <c r="Q13" s="104">
        <f t="shared" ref="Q13:Q14" si="3">L13</f>
        <v>0</v>
      </c>
      <c r="R13" s="105">
        <f t="shared" si="2"/>
        <v>0</v>
      </c>
    </row>
    <row r="14" spans="2:21" x14ac:dyDescent="0.25">
      <c r="B14" s="95">
        <v>4</v>
      </c>
      <c r="C14" s="134"/>
      <c r="D14" s="135"/>
      <c r="E14" s="136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1.5</v>
      </c>
      <c r="Q14" s="104">
        <f t="shared" si="3"/>
        <v>0</v>
      </c>
      <c r="R14" s="105">
        <f t="shared" si="2"/>
        <v>0</v>
      </c>
    </row>
    <row r="15" spans="2:21" s="20" customFormat="1" x14ac:dyDescent="0.25">
      <c r="B15" s="95">
        <v>5</v>
      </c>
      <c r="C15" s="134"/>
      <c r="D15" s="135"/>
      <c r="E15" s="136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 t="shared" ref="Q15:Q17" si="4">L15</f>
        <v>0</v>
      </c>
      <c r="R15" s="107">
        <f t="shared" si="2"/>
        <v>0</v>
      </c>
    </row>
    <row r="16" spans="2:21" x14ac:dyDescent="0.25">
      <c r="B16" s="95">
        <v>6</v>
      </c>
      <c r="C16" s="134"/>
      <c r="D16" s="135"/>
      <c r="E16" s="136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si="4"/>
        <v>0</v>
      </c>
      <c r="R16" s="105">
        <f t="shared" si="2"/>
        <v>0</v>
      </c>
    </row>
    <row r="17" spans="2:18" x14ac:dyDescent="0.25">
      <c r="B17" s="95">
        <v>7</v>
      </c>
      <c r="C17" s="134"/>
      <c r="D17" s="135"/>
      <c r="E17" s="136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 t="shared" si="4"/>
        <v>0</v>
      </c>
      <c r="R17" s="105">
        <f t="shared" si="2"/>
        <v>0</v>
      </c>
    </row>
    <row r="18" spans="2:18" s="20" customFormat="1" x14ac:dyDescent="0.25">
      <c r="B18" s="95">
        <v>8</v>
      </c>
      <c r="C18" s="137"/>
      <c r="D18" s="138"/>
      <c r="E18" s="139"/>
      <c r="F18" s="90"/>
      <c r="G18" s="91"/>
      <c r="H18" s="120">
        <f>R18</f>
        <v>0</v>
      </c>
      <c r="I18" s="121">
        <v>0</v>
      </c>
      <c r="J18" s="122">
        <f>F18*H18*(1-I18/100)</f>
        <v>0</v>
      </c>
      <c r="K18" s="89">
        <v>8</v>
      </c>
      <c r="L18" s="118"/>
      <c r="M18" s="101"/>
      <c r="N18" s="101"/>
      <c r="O18" s="101"/>
      <c r="P18" s="103">
        <v>1.5</v>
      </c>
      <c r="Q18" s="104">
        <f>M18</f>
        <v>0</v>
      </c>
      <c r="R18" s="107">
        <f t="shared" si="2"/>
        <v>0</v>
      </c>
    </row>
    <row r="19" spans="2:18" x14ac:dyDescent="0.25">
      <c r="B19" s="95">
        <v>9</v>
      </c>
      <c r="C19" s="134"/>
      <c r="D19" s="135"/>
      <c r="E19" s="136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19"/>
      <c r="M19" s="101"/>
      <c r="N19" s="101"/>
      <c r="O19" s="101"/>
      <c r="P19" s="103">
        <v>1.5</v>
      </c>
      <c r="Q19" s="104">
        <f t="shared" ref="Q19:Q20" si="5">M19</f>
        <v>0</v>
      </c>
      <c r="R19" s="105">
        <f t="shared" si="2"/>
        <v>0</v>
      </c>
    </row>
    <row r="20" spans="2:18" x14ac:dyDescent="0.25">
      <c r="B20" s="95">
        <v>10</v>
      </c>
      <c r="C20" s="134"/>
      <c r="D20" s="135"/>
      <c r="E20" s="136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5"/>
        <v>0</v>
      </c>
      <c r="R20" s="105">
        <f t="shared" si="2"/>
        <v>0</v>
      </c>
    </row>
    <row r="21" spans="2:18" x14ac:dyDescent="0.25">
      <c r="B21" s="95">
        <v>11</v>
      </c>
      <c r="C21" s="134"/>
      <c r="D21" s="135"/>
      <c r="E21" s="136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>N21</f>
        <v>0</v>
      </c>
      <c r="R21" s="105">
        <f t="shared" si="2"/>
        <v>0</v>
      </c>
    </row>
    <row r="22" spans="2:18" x14ac:dyDescent="0.25">
      <c r="B22" s="95">
        <v>12</v>
      </c>
      <c r="C22" s="134"/>
      <c r="D22" s="135"/>
      <c r="E22" s="136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15"/>
      <c r="N22" s="115"/>
      <c r="O22" s="115"/>
      <c r="P22" s="103">
        <v>1.5</v>
      </c>
      <c r="Q22" s="104">
        <f t="shared" ref="Q22:Q24" si="6">L22</f>
        <v>0</v>
      </c>
      <c r="R22" s="105">
        <f t="shared" si="2"/>
        <v>0</v>
      </c>
    </row>
    <row r="23" spans="2:18" x14ac:dyDescent="0.25">
      <c r="B23" s="95">
        <v>13</v>
      </c>
      <c r="C23" s="134"/>
      <c r="D23" s="135"/>
      <c r="E23" s="136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15"/>
      <c r="N23" s="115"/>
      <c r="O23" s="115"/>
      <c r="P23" s="103">
        <v>1.5</v>
      </c>
      <c r="Q23" s="104">
        <f t="shared" si="6"/>
        <v>0</v>
      </c>
      <c r="R23" s="105">
        <f t="shared" si="2"/>
        <v>0</v>
      </c>
    </row>
    <row r="24" spans="2:18" x14ac:dyDescent="0.25">
      <c r="B24" s="95">
        <v>14</v>
      </c>
      <c r="C24" s="134"/>
      <c r="D24" s="135"/>
      <c r="E24" s="136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15"/>
      <c r="N24" s="115"/>
      <c r="O24" s="115"/>
      <c r="P24" s="103">
        <v>1.5</v>
      </c>
      <c r="Q24" s="104">
        <f t="shared" si="6"/>
        <v>0</v>
      </c>
      <c r="R24" s="105">
        <f t="shared" si="2"/>
        <v>0</v>
      </c>
    </row>
    <row r="25" spans="2:18" x14ac:dyDescent="0.25">
      <c r="B25" s="95">
        <v>15</v>
      </c>
      <c r="C25" s="134"/>
      <c r="D25" s="135"/>
      <c r="E25" s="136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15"/>
      <c r="N25" s="115"/>
      <c r="O25" s="115"/>
      <c r="P25" s="103">
        <v>1.5</v>
      </c>
      <c r="Q25" s="104">
        <f t="shared" ref="Q25:Q28" si="7">L25</f>
        <v>0</v>
      </c>
      <c r="R25" s="105">
        <f t="shared" si="2"/>
        <v>0</v>
      </c>
    </row>
    <row r="26" spans="2:18" x14ac:dyDescent="0.25">
      <c r="B26" s="95">
        <v>16</v>
      </c>
      <c r="C26" s="134"/>
      <c r="D26" s="135"/>
      <c r="E26" s="136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15"/>
      <c r="N26" s="115"/>
      <c r="O26" s="115"/>
      <c r="P26" s="103">
        <v>1.5</v>
      </c>
      <c r="Q26" s="104">
        <f t="shared" si="7"/>
        <v>0</v>
      </c>
      <c r="R26" s="105">
        <f t="shared" si="2"/>
        <v>0</v>
      </c>
    </row>
    <row r="27" spans="2:18" x14ac:dyDescent="0.25">
      <c r="B27" s="95">
        <v>17</v>
      </c>
      <c r="C27" s="134"/>
      <c r="D27" s="135"/>
      <c r="E27" s="136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15"/>
      <c r="N27" s="115"/>
      <c r="O27" s="115"/>
      <c r="P27" s="103">
        <v>1.5</v>
      </c>
      <c r="Q27" s="104">
        <f t="shared" si="7"/>
        <v>0</v>
      </c>
      <c r="R27" s="105">
        <f t="shared" si="2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15"/>
      <c r="N28" s="115"/>
      <c r="O28" s="115"/>
      <c r="P28" s="103">
        <v>1.5</v>
      </c>
      <c r="Q28" s="104">
        <f t="shared" si="7"/>
        <v>0</v>
      </c>
      <c r="R28" s="105">
        <f t="shared" si="2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333000</v>
      </c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333000</v>
      </c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63270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396270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116" activePane="bottomLeft" state="frozen"/>
      <selection activeCell="B1" sqref="B1"/>
      <selection pane="bottomLeft" activeCell="B126" sqref="B126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2014-05-16T17:54:16Z</cp:lastPrinted>
  <dcterms:created xsi:type="dcterms:W3CDTF">2013-07-12T05:01:37Z</dcterms:created>
  <dcterms:modified xsi:type="dcterms:W3CDTF">2014-05-16T17:55:22Z</dcterms:modified>
</cp:coreProperties>
</file>