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<sst xmlns="http://schemas.openxmlformats.org/spreadsheetml/2006/main" count="850" uniqueCount="610">
  <si>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</si>
  <si>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</si>
  <si>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</si>
  <si>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</si>
  <si>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</si>
  <si>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</si>
  <si>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</si>
  <si>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</si>
  <si>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</si>
  <si>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</si>
  <si>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</si>
  <si>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</si>
  <si>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</si>
  <si>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</si>
  <si>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</si>
  <si>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</si>
  <si>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</si>
  <si>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</si>
  <si>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</si>
  <si>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</si>
  <si>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</si>
  <si>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</si>
  <si>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</si>
  <si>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</si>
  <si>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</si>
  <si>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</si>
  <si>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</si>
  <si>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</si>
  <si>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</si>
  <si>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</si>
  <si>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</si>
  <si>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</si>
  <si>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</si>
  <si>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</si>
  <si>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</si>
  <si>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</si>
  <si>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</si>
  <si>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</si>
  <si>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</si>
  <si>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</si>
  <si>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</si>
  <si>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</si>
  <si>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</si>
  <si>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</si>
  <si>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</si>
  <si>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</si>
  <si>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</si>
  <si>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</si>
  <si>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</si>
  <si>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</si>
  <si>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</si>
  <si>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</si>
  <si>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</si>
  <si>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</si>
  <si>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</si>
  <si>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</si>
  <si>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</si>
  <si>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</si>
  <si>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</si>
  <si>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</si>
  <si>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</si>
  <si>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</si>
  <si>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</si>
  <si>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</si>
  <si>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</si>
  <si>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</si>
  <si>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</si>
  <si>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</si>
  <si>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</si>
  <si>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</si>
  <si>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</si>
  <si>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</si>
  <si>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</si>
  <si>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</si>
  <si>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</si>
  <si>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</si>
  <si>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</si>
  <si>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</si>
  <si>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</si>
  <si>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</si>
  <si>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</si>
  <si>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</si>
  <si>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</si>
  <si>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</si>
  <si>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</si>
  <si>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</si>
  <si>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</si>
  <si>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</si>
  <si>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</si>
  <si>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</si>
  <si>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</si>
  <si>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</si>
  <si>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</si>
  <si>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</si>
  <si>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</si>
  <si>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</si>
  <si>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</si>
  <si>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</si>
  <si>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</si>
  <si>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</si>
  <si>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</si>
  <si>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</si>
  <si>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</si>
  <si>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</si>
  <si>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</si>
  <si>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</si>
  <si>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</si>
  <si>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</si>
  <si>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</si>
  <si>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</si>
  <si>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</si>
  <si>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</si>
  <si>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</si>
  <si>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</si>
  <si>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</si>
  <si>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</si>
  <si>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</si>
  <si>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</si>
  <si>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</si>
  <si>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</si>
  <si>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</si>
  <si>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</si>
  <si>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</si>
  <si>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</si>
  <si>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</si>
  <si>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</si>
  <si>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</si>
  <si>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</si>
  <si>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</si>
  <si>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</si>
  <si>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</si>
  <si>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</si>
  <si>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</si>
  <si>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</si>
  <si>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</si>
  <si>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</si>
  <si>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</si>
  <si>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</si>
  <si>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</si>
  <si>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</si>
  <si>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</si>
  <si>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</si>
  <si>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</si>
  <si>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</si>
  <si>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</si>
  <si>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</si>
  <si>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</si>
  <si>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</si>
  <si>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</si>
  <si>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</si>
  <si>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</si>
  <si>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</si>
  <si>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</si>
  <si>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</si>
  <si>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</si>
  <si>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</si>
  <si>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</si>
  <si>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</si>
  <si>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</si>
  <si>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</si>
  <si>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</si>
  <si>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</si>
  <si>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</si>
  <si>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</si>
  <si>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</si>
  <si>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</si>
  <si>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</si>
  <si>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</si>
  <si>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</si>
  <si>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</si>
  <si>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</si>
  <si>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</si>
  <si>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</si>
  <si>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</si>
  <si>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</si>
  <si>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</si>
  <si>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</si>
  <si>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</si>
  <si>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</si>
  <si>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</si>
  <si>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</si>
  <si>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</si>
  <si>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</si>
  <si>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</si>
  <si>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</si>
  <si>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</si>
  <si>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</si>
  <si>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</si>
  <si>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</si>
  <si>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</si>
  <si>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</si>
  <si>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</si>
  <si>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</si>
  <si>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</si>
  <si>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</si>
  <si>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</si>
  <si>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</si>
  <si>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</si>
  <si>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</si>
  <si>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</si>
  <si>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</si>
  <si>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</si>
  <si>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</si>
  <si>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</si>
  <si>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</si>
  <si>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</si>
  <si>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</si>
  <si>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</si>
  <si>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</si>
  <si>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</si>
  <si>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</si>
  <si>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</si>
  <si>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</si>
  <si>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</si>
  <si>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</si>
  <si>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</si>
  <si>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</si>
  <si>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</si>
  <si>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</si>
  <si>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</si>
  <si>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</si>
  <si>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</si>
  <si>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</si>
  <si>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</si>
  <si>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</si>
  <si>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</si>
  <si>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</si>
  <si>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</si>
  <si>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</si>
  <si>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</si>
  <si>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</si>
  <si>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</si>
  <si>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</si>
  <si>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</si>
  <si>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</si>
  <si>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</si>
  <si>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</si>
  <si>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</si>
  <si>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</si>
  <si>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</si>
  <si>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</si>
  <si>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</si>
  <si>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</si>
  <si>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</si>
  <si>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</si>
  <si>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</si>
  <si>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</si>
  <si>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</si>
  <si>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</si>
  <si>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</si>
  <si>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</si>
  <si>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</si>
  <si>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</si>
  <si>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</si>
  <si>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</si>
  <si>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</si>
  <si>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</si>
  <si>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</si>
  <si>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</si>
  <si>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</si>
  <si>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</si>
  <si>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</si>
  <si>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</si>
  <si>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</si>
  <si>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</si>
  <si>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</si>
  <si>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</si>
  <si>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</si>
  <si>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</si>
  <si>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</si>
  <si>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</si>
  <si>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</si>
  <si>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</si>
  <si>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</si>
  <si>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</si>
  <si>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</si>
  <si>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</si>
  <si>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</si>
  <si>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</si>
  <si>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</si>
  <si>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</si>
  <si>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</si>
  <si>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</si>
  <si>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</si>
  <si>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</si>
  <si>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</si>
  <si>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</si>
  <si>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</si>
  <si>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</si>
  <si>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</si>
  <si>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</si>
  <si>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</si>
  <si>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</si>
  <si>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</si>
  <si>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</si>
  <si>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</si>
  <si>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</si>
  <si>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</si>
  <si>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</si>
  <si>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</si>
  <si>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</si>
  <si>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</si>
  <si>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</si>
  <si>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</si>
  <si>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</si>
  <si>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</si>
  <si>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</si>
  <si>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</si>
  <si>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</si>
  <si>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</si>
  <si>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</si>
  <si>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</si>
  <si>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</si>
  <si>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</si>
  <si>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</si>
  <si>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</si>
  <si>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</si>
  <si>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</si>
  <si>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</si>
  <si>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</si>
  <si>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</si>
  <si>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</si>
  <si>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</si>
  <si>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</si>
  <si>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</si>
  <si>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</si>
  <si>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</si>
  <si>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</si>
  <si>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</si>
  <si>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</si>
  <si>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</si>
  <si>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</si>
  <si>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</si>
  <si>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</si>
  <si>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</si>
  <si>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</si>
  <si>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</si>
  <si>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</si>
  <si>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</si>
  <si>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</si>
  <si>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</si>
  <si>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</si>
  <si>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</si>
  <si>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</si>
  <si>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</si>
  <si>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</si>
  <si>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</si>
  <si>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</si>
  <si>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</si>
  <si>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</si>
  <si>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</si>
  <si>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</si>
  <si>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</si>
  <si>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</si>
  <si>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</si>
  <si>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</si>
  <si>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</si>
  <si>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</si>
  <si>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</si>
  <si>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</si>
  <si>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</si>
  <si>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</si>
  <si>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</si>
  <si>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</si>
  <si>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</si>
  <si>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</si>
  <si>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</si>
  <si>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</si>
  <si>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</si>
  <si>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</si>
  <si>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</si>
  <si>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</si>
  <si>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</si>
  <si>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</si>
  <si>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</si>
  <si>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</si>
  <si>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</si>
  <si>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</si>
  <si>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</si>
  <si>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</si>
  <si>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</si>
  <si>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</si>
  <si>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</si>
  <si>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</si>
  <si>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</si>
  <si>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</si>
  <si>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</si>
  <si>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</si>
  <si>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</si>
  <si>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</si>
  <si>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</si>
  <si>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</si>
  <si>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</si>
  <si>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</si>
  <si>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</si>
  <si>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</si>
  <si>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</si>
  <si>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</si>
  <si>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</si>
  <si>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</si>
  <si>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</si>
  <si>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</si>
  <si>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</si>
  <si>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</si>
  <si>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</si>
  <si>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</si>
  <si>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</si>
  <si>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</si>
  <si>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</si>
  <si>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</si>
  <si>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</si>
  <si>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</si>
  <si>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</si>
  <si>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</si>
  <si>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</si>
  <si>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</si>
  <si>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</si>
  <si>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</si>
  <si>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</si>
  <si>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</si>
  <si>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</si>
  <si>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</si>
  <si>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</si>
  <si>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</si>
  <si>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</si>
  <si>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</si>
  <si>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</si>
  <si>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</si>
  <si>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</si>
  <si>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</si>
  <si>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</si>
  <si>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</si>
  <si>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</si>
  <si>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</si>
  <si>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</si>
  <si>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</si>
  <si>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</si>
  <si>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</si>
  <si>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</si>
  <si>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</si>
  <si>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</si>
  <si>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</si>
  <si>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</si>
  <si>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</si>
  <si>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</si>
  <si>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</si>
  <si>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</si>
  <si>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</si>
  <si>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</si>
  <si>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</si>
  <si>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</si>
  <si>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</si>
  <si>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</si>
  <si>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</si>
  <si>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</si>
  <si>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</si>
  <si>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</si>
  <si>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</si>
  <si>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</si>
  <si>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</si>
  <si>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</si>
  <si>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</si>
  <si>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</si>
  <si>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</si>
  <si>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</si>
  <si>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</si>
  <si>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</si>
  <si>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</si>
  <si>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</si>
  <si>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</si>
  <si>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</si>
  <si>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</si>
  <si>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</si>
  <si>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</si>
  <si>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</si>
  <si>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</si>
  <si>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</si>
  <si>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</si>
  <si>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</si>
  <si>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</si>
  <si>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</si>
  <si>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</si>
  <si>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</si>
  <si>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</si>
  <si>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</si>
  <si>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</si>
  <si>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</si>
  <si>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</si>
  <si>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</si>
  <si>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</si>
  <si>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</si>
  <si>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</si>
  <si>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</si>
  <si>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</si>
  <si>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</si>
  <si>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</si>
  <si>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</si>
  <si>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</si>
  <si>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</si>
  <si>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</si>
  <si>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</si>
  <si>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</si>
  <si>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</si>
  <si>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</si>
  <si>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</si>
  <si>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</si>
  <si>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</si>
  <si>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</si>
  <si>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</si>
  <si>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</si>
  <si>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</si>
  <si>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</si>
  <si>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</si>
  <si>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</si>
  <si>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</si>
  <si>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</si>
  <si>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</si>
  <si>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</si>
  <si>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</si>
  <si>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</si>
  <si>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</si>
  <si>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</si>
  <si>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</si>
  <si>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</si>
  <si>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</si>
  <si>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</si>
  <si>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</si>
  <si>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</si>
  <si>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</si>
  <si>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</si>
  <si>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</si>
  <si>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</si>
  <si>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</si>
  <si>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</si>
  <si>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</si>
  <si>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</si>
  <si>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</si>
  <si>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</si>
  <si>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</si>
  <si>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</si>
  <si>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</si>
  <si>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</si>
  <si>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</si>
  <si>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</si>
  <si>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</si>
  <si>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</si>
  <si>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</si>
  <si>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</si>
  <si>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</si>
  <si>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</si>
  <si>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</si>
  <si>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</si>
  <si>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</si>
  <si>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</si>
  <si>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</si>
  <si>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</si>
  <si>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</si>
  <si>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</si>
  <si>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</si>
  <si>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</si>
  <si>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</si>
  <si>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</si>
  <si>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</si>
  <si>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</si>
  <si>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</si>
  <si>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</si>
  <si>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</si>
  <si>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</si>
  <si>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</si>
  <si>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</si>
  <si>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</si>
  <si>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</si>
  <si>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</si>
  <si>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</si>
  <si>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</si>
  <si>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</si>
  <si>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</si>
  <si>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</si>
  <si>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</si>
  <si>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</si>
  <si>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</si>
  <si>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</si>
  <si>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</si>
  <si>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</si>
  <si>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</si>
  <si>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</si>
  <si>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</si>
  <si>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</si>
  <si>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</si>
  <si>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</si>
  <si>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</si>
  <si>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</si>
  <si>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</si>
  <si>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</si>
  <si>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</si>
  <si>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</si>
  <si>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>ALLEN</t>
  </si>
  <si>
    <t>DIMACO</t>
  </si>
  <si>
    <t>CODO 2" BR</t>
  </si>
  <si>
    <t>UNION AME 2"</t>
  </si>
  <si>
    <t>TERMINAL BR HI 1"</t>
  </si>
  <si>
    <t>TERMINAL HE 1"</t>
  </si>
  <si>
    <t>VALVULA  DE  BOLA 1" HI</t>
  </si>
  <si>
    <t>CODO BR 1"</t>
  </si>
  <si>
    <t>TEE BR 1"</t>
  </si>
  <si>
    <t>UNION AME BR 1"</t>
  </si>
  <si>
    <t>VALV CHECK S/FILTRO 1"</t>
  </si>
  <si>
    <t>CRUZ NPT S316 2" 150 INOX</t>
  </si>
  <si>
    <t>NIPLE RED NPT S316 2" X 11/4" CL150 INOX</t>
  </si>
  <si>
    <t>COPLA NPT S304 2" CL150 INOX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</si>
</sst>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3" fillId="33" borderId="27" xfId="0" applyNumberFormat="1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 locked="0"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174" fontId="29" fillId="33" borderId="32" xfId="0" applyNumberFormat="1" applyFont="1" applyFill="1" applyBorder="1" applyAlignment="1" applyProtection="1">
      <alignment horizontal="center"/>
      <protection/>
    </xf>
    <xf numFmtId="174" fontId="29" fillId="33" borderId="32" xfId="0" applyNumberFormat="1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J27" sqref="J2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1654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5" t="str">
        <f>VLOOKUP(D4,CLIENTES,4,FALSE)</f>
        <v>AV.PDTE.FREI MONTALVA 3899</v>
      </c>
      <c r="F5" s="125"/>
      <c r="G5" s="125"/>
      <c r="H5" s="125"/>
      <c r="I5" s="125"/>
      <c r="J5" s="126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7">
        <f>VLOOKUP(D4,CLIENTES,5,FALSE)</f>
        <v>0</v>
      </c>
      <c r="G6" s="127"/>
      <c r="H6" s="127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7" t="str">
        <f>VLOOKUP(D4,CLIENTES,6,FALSE)</f>
        <v>CONCHALI</v>
      </c>
      <c r="G7" s="127"/>
      <c r="H7" s="127"/>
      <c r="I7" s="42" t="s">
        <v>26</v>
      </c>
      <c r="J7" s="101" t="str">
        <f>VLOOKUP(D4,CLIENTES,8,FALSE)</f>
        <v>Luis Barriento Nuñez</v>
      </c>
    </row>
    <row r="8" spans="2:12" ht="15.75" thickBot="1">
      <c r="B8" s="123" t="s">
        <v>28</v>
      </c>
      <c r="C8" s="124"/>
      <c r="D8" s="99">
        <f>VLOOKUP(D4,CLIENTES,7,FALSE)</f>
        <v>0</v>
      </c>
      <c r="E8" s="42" t="s">
        <v>11</v>
      </c>
      <c r="F8" s="128">
        <f>VLOOKUP(D4,CLIENTES,12,FALSE)</f>
        <v>0</v>
      </c>
      <c r="G8" s="128"/>
      <c r="H8" s="128"/>
      <c r="I8" s="42" t="s">
        <v>14</v>
      </c>
      <c r="J8" s="45">
        <f ca="1">TODAY()</f>
        <v>41765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17" t="s">
        <v>24</v>
      </c>
      <c r="D10" s="118"/>
      <c r="E10" s="119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596</v>
      </c>
      <c r="M10" s="25" t="s">
        <v>597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0" t="s">
        <v>607</v>
      </c>
      <c r="D11" s="121"/>
      <c r="E11" s="122"/>
      <c r="F11" s="104">
        <v>1</v>
      </c>
      <c r="G11" s="111" t="s">
        <v>23</v>
      </c>
      <c r="H11" s="85">
        <f>VLOOKUP(B11,COTIZADO,8,FALSE)</f>
        <v>13248</v>
      </c>
      <c r="I11" s="86"/>
      <c r="J11" s="87">
        <f aca="true" t="shared" si="0" ref="J11:J28">F11*H11*(1-I11/100)</f>
        <v>13248</v>
      </c>
      <c r="K11" s="28">
        <v>1</v>
      </c>
      <c r="L11" s="29">
        <v>8280</v>
      </c>
      <c r="M11" s="29"/>
      <c r="N11" s="29"/>
      <c r="O11" s="29"/>
      <c r="P11" s="30">
        <v>1.6</v>
      </c>
      <c r="Q11" s="31">
        <f>L11</f>
        <v>8280</v>
      </c>
      <c r="R11" s="35">
        <f>Q11*P11</f>
        <v>13248</v>
      </c>
    </row>
    <row r="12" spans="2:18" ht="15">
      <c r="B12" s="135">
        <v>2</v>
      </c>
      <c r="C12" s="129" t="s">
        <v>608</v>
      </c>
      <c r="D12" s="130"/>
      <c r="E12" s="131"/>
      <c r="F12" s="103">
        <v>1</v>
      </c>
      <c r="G12" s="112" t="s">
        <v>23</v>
      </c>
      <c r="H12" s="88">
        <f aca="true" t="shared" si="1" ref="H12:H28">VLOOKUP(B12,COTIZADO,8,FALSE)</f>
        <v>8427.2</v>
      </c>
      <c r="I12" s="89">
        <v>0</v>
      </c>
      <c r="J12" s="90">
        <f t="shared" si="0"/>
        <v>8427.2</v>
      </c>
      <c r="K12" s="28">
        <v>2</v>
      </c>
      <c r="L12" s="29">
        <v>5267</v>
      </c>
      <c r="M12" s="29"/>
      <c r="N12" s="29"/>
      <c r="O12" s="29"/>
      <c r="P12" s="30">
        <v>1.6</v>
      </c>
      <c r="Q12" s="31">
        <f>L12</f>
        <v>5267</v>
      </c>
      <c r="R12" s="35">
        <f aca="true" t="shared" si="2" ref="R12:R28">Q12*P12</f>
        <v>8427.2</v>
      </c>
    </row>
    <row r="13" spans="2:18" ht="15">
      <c r="B13" s="135">
        <v>3</v>
      </c>
      <c r="C13" s="129" t="s">
        <v>609</v>
      </c>
      <c r="D13" s="130"/>
      <c r="E13" s="131"/>
      <c r="F13" s="103">
        <v>4</v>
      </c>
      <c r="G13" s="112" t="s">
        <v>23</v>
      </c>
      <c r="H13" s="114">
        <f t="shared" si="1"/>
        <v>6080</v>
      </c>
      <c r="I13" s="115"/>
      <c r="J13" s="116">
        <f t="shared" si="0"/>
        <v>24320</v>
      </c>
      <c r="K13" s="28">
        <v>3</v>
      </c>
      <c r="L13" s="29">
        <v>3800</v>
      </c>
      <c r="M13" s="29"/>
      <c r="N13" s="29"/>
      <c r="O13" s="29"/>
      <c r="P13" s="30">
        <v>1.6</v>
      </c>
      <c r="Q13" s="31">
        <f>L13</f>
        <v>3800</v>
      </c>
      <c r="R13" s="35">
        <f t="shared" si="2"/>
        <v>6080</v>
      </c>
    </row>
    <row r="14" spans="2:18" ht="15">
      <c r="B14" s="135">
        <v>4</v>
      </c>
      <c r="C14" s="129" t="s">
        <v>598</v>
      </c>
      <c r="D14" s="130"/>
      <c r="E14" s="131"/>
      <c r="F14" s="103">
        <v>4</v>
      </c>
      <c r="G14" s="112" t="s">
        <v>23</v>
      </c>
      <c r="H14" s="114">
        <f t="shared" si="1"/>
        <v>6788.8</v>
      </c>
      <c r="I14" s="89">
        <v>0</v>
      </c>
      <c r="J14" s="90">
        <f t="shared" si="0"/>
        <v>27155.2</v>
      </c>
      <c r="K14" s="28">
        <v>4</v>
      </c>
      <c r="L14" s="29"/>
      <c r="M14" s="29">
        <v>4243</v>
      </c>
      <c r="N14" s="29"/>
      <c r="O14" s="29"/>
      <c r="P14" s="30">
        <v>1.6</v>
      </c>
      <c r="Q14" s="31">
        <f>M14</f>
        <v>4243</v>
      </c>
      <c r="R14" s="35">
        <f t="shared" si="2"/>
        <v>6788.8</v>
      </c>
    </row>
    <row r="15" spans="2:18" ht="15">
      <c r="B15" s="135">
        <v>5</v>
      </c>
      <c r="C15" s="129" t="s">
        <v>599</v>
      </c>
      <c r="D15" s="130"/>
      <c r="E15" s="131"/>
      <c r="F15" s="103">
        <v>1</v>
      </c>
      <c r="G15" s="112" t="s">
        <v>23</v>
      </c>
      <c r="H15" s="88">
        <f t="shared" si="1"/>
        <v>13870.400000000001</v>
      </c>
      <c r="I15" s="89">
        <v>0</v>
      </c>
      <c r="J15" s="90">
        <f t="shared" si="0"/>
        <v>13870.400000000001</v>
      </c>
      <c r="K15" s="113">
        <v>5</v>
      </c>
      <c r="L15" s="29"/>
      <c r="M15" s="29">
        <v>8669</v>
      </c>
      <c r="N15" s="29"/>
      <c r="O15" s="29"/>
      <c r="P15" s="30">
        <v>1.6</v>
      </c>
      <c r="Q15" s="31">
        <f>M15</f>
        <v>8669</v>
      </c>
      <c r="R15" s="35">
        <f t="shared" si="2"/>
        <v>13870.400000000001</v>
      </c>
    </row>
    <row r="16" spans="2:18" ht="15">
      <c r="B16" s="135">
        <v>6</v>
      </c>
      <c r="C16" s="129" t="s">
        <v>600</v>
      </c>
      <c r="D16" s="130"/>
      <c r="E16" s="131"/>
      <c r="F16" s="110">
        <v>1</v>
      </c>
      <c r="G16" s="112" t="s">
        <v>23</v>
      </c>
      <c r="H16" s="88">
        <f t="shared" si="1"/>
        <v>1820.8000000000002</v>
      </c>
      <c r="I16" s="89">
        <v>0</v>
      </c>
      <c r="J16" s="90">
        <f t="shared" si="0"/>
        <v>1820.8000000000002</v>
      </c>
      <c r="K16" s="113">
        <v>6</v>
      </c>
      <c r="L16" s="29"/>
      <c r="M16" s="29">
        <v>1138</v>
      </c>
      <c r="N16" s="29"/>
      <c r="O16" s="29"/>
      <c r="P16" s="30">
        <v>1.6</v>
      </c>
      <c r="Q16" s="31">
        <f>M16</f>
        <v>1138</v>
      </c>
      <c r="R16" s="35">
        <f t="shared" si="2"/>
        <v>1820.8000000000002</v>
      </c>
    </row>
    <row r="17" spans="2:18" ht="15">
      <c r="B17" s="135">
        <v>7</v>
      </c>
      <c r="C17" s="129" t="s">
        <v>601</v>
      </c>
      <c r="D17" s="130"/>
      <c r="E17" s="131"/>
      <c r="F17" s="103">
        <v>1</v>
      </c>
      <c r="G17" s="112" t="s">
        <v>23</v>
      </c>
      <c r="H17" s="88">
        <f t="shared" si="1"/>
        <v>1468.8000000000002</v>
      </c>
      <c r="I17" s="89">
        <v>0</v>
      </c>
      <c r="J17" s="90">
        <f t="shared" si="0"/>
        <v>1468.8000000000002</v>
      </c>
      <c r="K17" s="113">
        <v>7</v>
      </c>
      <c r="L17" s="29"/>
      <c r="M17" s="29">
        <v>918</v>
      </c>
      <c r="N17" s="29"/>
      <c r="O17" s="29"/>
      <c r="P17" s="30">
        <v>1.6</v>
      </c>
      <c r="Q17" s="31">
        <f>M17</f>
        <v>918</v>
      </c>
      <c r="R17" s="35">
        <f t="shared" si="2"/>
        <v>1468.8000000000002</v>
      </c>
    </row>
    <row r="18" spans="2:18" ht="15">
      <c r="B18" s="135">
        <v>8</v>
      </c>
      <c r="C18" s="129" t="s">
        <v>602</v>
      </c>
      <c r="D18" s="130"/>
      <c r="E18" s="131"/>
      <c r="F18" s="103">
        <v>1</v>
      </c>
      <c r="G18" s="112" t="s">
        <v>23</v>
      </c>
      <c r="H18" s="88">
        <f t="shared" si="1"/>
        <v>3715.2000000000003</v>
      </c>
      <c r="I18" s="89">
        <v>0</v>
      </c>
      <c r="J18" s="90">
        <f t="shared" si="0"/>
        <v>3715.2000000000003</v>
      </c>
      <c r="K18" s="113">
        <v>8</v>
      </c>
      <c r="L18" s="29"/>
      <c r="M18" s="29">
        <v>2322</v>
      </c>
      <c r="N18" s="29"/>
      <c r="O18" s="29"/>
      <c r="P18" s="30">
        <v>1.6</v>
      </c>
      <c r="Q18" s="31">
        <f>M18</f>
        <v>2322</v>
      </c>
      <c r="R18" s="35">
        <f t="shared" si="2"/>
        <v>3715.2000000000003</v>
      </c>
    </row>
    <row r="19" spans="2:18" ht="15">
      <c r="B19" s="135">
        <v>9</v>
      </c>
      <c r="C19" s="129" t="s">
        <v>603</v>
      </c>
      <c r="D19" s="130"/>
      <c r="E19" s="131"/>
      <c r="F19" s="103">
        <v>3</v>
      </c>
      <c r="G19" s="112" t="s">
        <v>23</v>
      </c>
      <c r="H19" s="88">
        <f t="shared" si="1"/>
        <v>1700.8000000000002</v>
      </c>
      <c r="I19" s="89">
        <v>0</v>
      </c>
      <c r="J19" s="90">
        <f t="shared" si="0"/>
        <v>5102.400000000001</v>
      </c>
      <c r="K19" s="113">
        <v>9</v>
      </c>
      <c r="L19" s="29"/>
      <c r="M19" s="29">
        <v>1063</v>
      </c>
      <c r="N19" s="29"/>
      <c r="O19" s="29"/>
      <c r="P19" s="30">
        <v>1.6</v>
      </c>
      <c r="Q19" s="31">
        <f>M19</f>
        <v>1063</v>
      </c>
      <c r="R19" s="35">
        <f t="shared" si="2"/>
        <v>1700.8000000000002</v>
      </c>
    </row>
    <row r="20" spans="2:18" ht="15">
      <c r="B20" s="135">
        <v>10</v>
      </c>
      <c r="C20" s="129" t="s">
        <v>604</v>
      </c>
      <c r="D20" s="130"/>
      <c r="E20" s="131"/>
      <c r="F20" s="103">
        <v>1</v>
      </c>
      <c r="G20" s="112" t="s">
        <v>23</v>
      </c>
      <c r="H20" s="88">
        <f t="shared" si="1"/>
        <v>2732.8</v>
      </c>
      <c r="I20" s="89">
        <v>0</v>
      </c>
      <c r="J20" s="90">
        <f t="shared" si="0"/>
        <v>2732.8</v>
      </c>
      <c r="K20" s="107">
        <v>10</v>
      </c>
      <c r="L20" s="29"/>
      <c r="M20" s="29">
        <v>1708</v>
      </c>
      <c r="N20" s="29"/>
      <c r="O20" s="29"/>
      <c r="P20" s="30">
        <v>1.6</v>
      </c>
      <c r="Q20" s="31">
        <f>M20</f>
        <v>1708</v>
      </c>
      <c r="R20" s="35">
        <f t="shared" si="2"/>
        <v>2732.8</v>
      </c>
    </row>
    <row r="21" spans="2:18" ht="15">
      <c r="B21" s="135">
        <v>11</v>
      </c>
      <c r="C21" s="136" t="s">
        <v>605</v>
      </c>
      <c r="D21" s="137"/>
      <c r="E21" s="138"/>
      <c r="F21" s="103">
        <v>2</v>
      </c>
      <c r="G21" s="112" t="s">
        <v>23</v>
      </c>
      <c r="H21" s="88">
        <f t="shared" si="1"/>
        <v>4225.6</v>
      </c>
      <c r="I21" s="89">
        <v>0</v>
      </c>
      <c r="J21" s="90">
        <f t="shared" si="0"/>
        <v>8451.2</v>
      </c>
      <c r="K21" s="107">
        <v>11</v>
      </c>
      <c r="L21" s="29"/>
      <c r="M21" s="29">
        <v>2641</v>
      </c>
      <c r="N21" s="29"/>
      <c r="O21" s="29"/>
      <c r="P21" s="30">
        <v>1.6</v>
      </c>
      <c r="Q21" s="31">
        <f>M21</f>
        <v>2641</v>
      </c>
      <c r="R21" s="35">
        <f t="shared" si="2"/>
        <v>4225.6</v>
      </c>
    </row>
    <row r="22" spans="2:18" ht="15">
      <c r="B22" s="135">
        <v>12</v>
      </c>
      <c r="C22" s="136" t="s">
        <v>606</v>
      </c>
      <c r="D22" s="137"/>
      <c r="E22" s="138"/>
      <c r="F22" s="103">
        <v>1</v>
      </c>
      <c r="G22" s="112" t="s">
        <v>23</v>
      </c>
      <c r="H22" s="88">
        <f t="shared" si="1"/>
        <v>21232</v>
      </c>
      <c r="I22" s="89">
        <v>0</v>
      </c>
      <c r="J22" s="90">
        <f t="shared" si="0"/>
        <v>21232</v>
      </c>
      <c r="K22" s="107">
        <v>12</v>
      </c>
      <c r="L22" s="29"/>
      <c r="M22" s="29">
        <v>1327</v>
      </c>
      <c r="N22" s="29"/>
      <c r="O22" s="29"/>
      <c r="P22" s="30">
        <v>16</v>
      </c>
      <c r="Q22" s="31">
        <f>M22</f>
        <v>1327</v>
      </c>
      <c r="R22" s="35">
        <f t="shared" si="2"/>
        <v>21232</v>
      </c>
    </row>
    <row r="23" spans="2:18" ht="15">
      <c r="B23" s="106">
        <v>13</v>
      </c>
      <c r="C23" s="132"/>
      <c r="D23" s="133"/>
      <c r="E23" s="134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2.6</v>
      </c>
      <c r="Q23" s="31"/>
      <c r="R23" s="35">
        <f t="shared" si="2"/>
        <v>0</v>
      </c>
    </row>
    <row r="24" spans="2:18" ht="15">
      <c r="B24" s="106">
        <v>14</v>
      </c>
      <c r="C24" s="132"/>
      <c r="D24" s="133"/>
      <c r="E24" s="134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131544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131544</v>
      </c>
      <c r="M31" s="120"/>
      <c r="N31" s="121"/>
      <c r="O31" s="122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24993.36</v>
      </c>
      <c r="M32" s="129"/>
      <c r="N32" s="130"/>
      <c r="O32" s="131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156537.36</v>
      </c>
      <c r="M33" s="129"/>
      <c r="N33" s="130"/>
      <c r="O33" s="131"/>
      <c r="P33" s="29"/>
      <c r="Q33" s="29"/>
      <c r="W33" s="109"/>
    </row>
    <row r="34" spans="13:23" ht="15">
      <c r="M34" s="129"/>
      <c r="N34" s="130"/>
      <c r="O34" s="131"/>
      <c r="P34" s="29"/>
      <c r="Q34" s="29"/>
      <c r="W34" s="109"/>
    </row>
    <row r="36" ht="15">
      <c r="AB36" s="8">
        <f>+Y35+Z35+AA35+AB35</f>
        <v>0</v>
      </c>
    </row>
  </sheetData>
  <sheetProtection formatCells="0"/>
  <mergeCells count="24">
    <mergeCell ref="M32:O32"/>
    <mergeCell ref="C20:E20"/>
    <mergeCell ref="C21:E21"/>
    <mergeCell ref="C13:E13"/>
    <mergeCell ref="C14:E14"/>
    <mergeCell ref="C15:E15"/>
    <mergeCell ref="M31:O31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2014-04-28T16:22:43Z</cp:lastPrinted>
  <dcterms:created xsi:type="dcterms:W3CDTF">2013-07-12T05:01:37Z</dcterms:created>
  <dcterms:modified xsi:type="dcterms:W3CDTF">2014-05-06T14:32:58Z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