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<sst xmlns="http://schemas.openxmlformats.org/spreadsheetml/2006/main" count="807" uniqueCount="580">
  <si>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</si>
  <si>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</si>
  <si>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</si>
  <si>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</si>
  <si>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</si>
  <si>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</si>
  <si>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</si>
  <si>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</si>
  <si>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</si>
  <si>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</si>
  <si>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</si>
  <si>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</si>
  <si>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</si>
  <si>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</si>
  <si>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</si>
  <si>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</si>
  <si>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</si>
  <si>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</si>
  <si>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</si>
  <si>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</si>
  <si>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</si>
  <si>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</si>
  <si>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</si>
  <si>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</si>
  <si>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</si>
  <si>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</si>
  <si>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</si>
  <si>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</si>
  <si>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</si>
  <si>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</si>
  <si>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</si>
  <si>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</si>
  <si>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</si>
  <si>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</si>
  <si>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</si>
  <si>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</si>
  <si>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</si>
  <si>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</si>
  <si>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</si>
  <si>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</si>
  <si>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</si>
  <si>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</si>
  <si>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</si>
  <si>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</si>
  <si>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</si>
  <si>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</si>
  <si>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</si>
  <si>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</si>
  <si>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</si>
  <si>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</si>
  <si>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</si>
  <si>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</si>
  <si>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</si>
  <si>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</si>
  <si>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</si>
  <si>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</si>
  <si>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</si>
  <si>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</si>
  <si>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</si>
  <si>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</si>
  <si>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</si>
  <si>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</si>
  <si>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</si>
  <si>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</si>
  <si>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</si>
  <si>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</si>
  <si>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</si>
  <si>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</si>
  <si>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</si>
  <si>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</si>
  <si>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</si>
  <si>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</si>
  <si>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</si>
  <si>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</si>
  <si>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</si>
  <si>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</si>
  <si>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</si>
  <si>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</si>
  <si>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</si>
  <si>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</si>
  <si>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</si>
  <si>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</si>
  <si>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</si>
  <si>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</si>
  <si>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</si>
  <si>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</si>
  <si>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</si>
  <si>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</si>
  <si>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</si>
  <si>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</si>
  <si>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</si>
  <si>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</si>
  <si>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</si>
  <si>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</si>
  <si>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</si>
  <si>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</si>
  <si>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</si>
  <si>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</si>
  <si>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</si>
  <si>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</si>
  <si>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</si>
  <si>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</si>
  <si>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</si>
  <si>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</si>
  <si>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</si>
  <si>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</si>
  <si>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</si>
  <si>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</si>
  <si>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</si>
  <si>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</si>
  <si>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</si>
  <si>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</si>
  <si>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</si>
  <si>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</si>
  <si>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</si>
  <si>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</si>
  <si>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</si>
  <si>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</si>
  <si>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</si>
  <si>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</si>
  <si>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</si>
  <si>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</si>
  <si>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</si>
  <si>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</si>
  <si>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</si>
  <si>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</si>
  <si>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</si>
  <si>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</si>
  <si>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</si>
  <si>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</si>
  <si>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</si>
  <si>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</si>
  <si>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</si>
  <si>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</si>
  <si>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</si>
  <si>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</si>
  <si>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</si>
  <si>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</si>
  <si>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</si>
  <si>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</si>
  <si>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</si>
  <si>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</si>
  <si>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</si>
  <si>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</si>
  <si>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</si>
  <si>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</si>
  <si>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</si>
  <si>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</si>
  <si>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</si>
  <si>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</si>
  <si>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</si>
  <si>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</si>
  <si>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</si>
  <si>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</si>
  <si>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</si>
  <si>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</si>
  <si>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</si>
  <si>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</si>
  <si>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</si>
  <si>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</si>
  <si>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</si>
  <si>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</si>
  <si>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</si>
  <si>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</si>
  <si>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</si>
  <si>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</si>
  <si>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</si>
  <si>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</si>
  <si>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</si>
  <si>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</si>
  <si>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</si>
  <si>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</si>
  <si>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</si>
  <si>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</si>
  <si>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</si>
  <si>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</si>
  <si>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</si>
  <si>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</si>
  <si>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</si>
  <si>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</si>
  <si>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</si>
  <si>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</si>
  <si>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</si>
  <si>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</si>
  <si>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</si>
  <si>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</si>
  <si>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</si>
  <si>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</si>
  <si>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</si>
  <si>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</si>
  <si>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</si>
  <si>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</si>
  <si>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</si>
  <si>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</si>
  <si>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</si>
  <si>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</si>
  <si>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</si>
  <si>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</si>
  <si>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</si>
  <si>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</si>
  <si>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</si>
  <si>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</si>
  <si>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</si>
  <si>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</si>
  <si>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</si>
  <si>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</si>
  <si>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</si>
  <si>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</si>
  <si>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</si>
  <si>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</si>
  <si>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</si>
  <si>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</si>
  <si>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</si>
  <si>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</si>
  <si>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</si>
  <si>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</si>
  <si>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</si>
  <si>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</si>
  <si>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</si>
  <si>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</si>
  <si>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</si>
  <si>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</si>
  <si>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</si>
  <si>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</si>
  <si>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</si>
  <si>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</si>
  <si>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</si>
  <si>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</si>
  <si>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</si>
  <si>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</si>
  <si>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</si>
  <si>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</si>
  <si>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</si>
  <si>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</si>
  <si>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</si>
  <si>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</si>
  <si>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</si>
  <si>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</si>
  <si>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</si>
  <si>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</si>
  <si>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</si>
  <si>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</si>
  <si>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</si>
  <si>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</si>
  <si>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</si>
  <si>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</si>
  <si>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</si>
  <si>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</si>
  <si>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</si>
  <si>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</si>
  <si>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</si>
  <si>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</si>
  <si>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</si>
  <si>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</si>
  <si>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</si>
  <si>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</si>
  <si>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</si>
  <si>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</si>
  <si>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</si>
  <si>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</si>
  <si>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</si>
  <si>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</si>
  <si>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</si>
  <si>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</si>
  <si>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</si>
  <si>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</si>
  <si>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</si>
  <si>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</si>
  <si>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</si>
  <si>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</si>
  <si>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</si>
  <si>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</si>
  <si>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</si>
  <si>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</si>
  <si>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</si>
  <si>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</si>
  <si>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</si>
  <si>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</si>
  <si>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</si>
  <si>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</si>
  <si>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</si>
  <si>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</si>
  <si>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</si>
  <si>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</si>
  <si>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</si>
  <si>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</si>
  <si>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</si>
  <si>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</si>
  <si>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</si>
  <si>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</si>
  <si>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</si>
  <si>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</si>
  <si>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</si>
  <si>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</si>
  <si>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</si>
  <si>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</si>
  <si>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</si>
  <si>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</si>
  <si>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</si>
  <si>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</si>
  <si>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</si>
  <si>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</si>
  <si>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</si>
  <si>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</si>
  <si>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</si>
  <si>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</si>
  <si>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</si>
  <si>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</si>
  <si>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</si>
  <si>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</si>
  <si>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</si>
  <si>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</si>
  <si>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</si>
  <si>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</si>
  <si>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</si>
  <si>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</si>
  <si>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</si>
  <si>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</si>
  <si>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</si>
  <si>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</si>
  <si>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</si>
  <si>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</si>
  <si>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</si>
  <si>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</si>
  <si>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</si>
  <si>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</si>
  <si>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</si>
  <si>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</si>
  <si>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</si>
  <si>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</si>
  <si>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</si>
  <si>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</si>
  <si>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</si>
  <si>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</si>
  <si>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</si>
  <si>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</si>
  <si>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</si>
  <si>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</si>
  <si>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</si>
  <si>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</si>
  <si>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</si>
  <si>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</si>
  <si>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</si>
  <si>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</si>
  <si>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</si>
  <si>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</si>
  <si>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</si>
  <si>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</si>
  <si>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</si>
  <si>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</si>
  <si>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</si>
  <si>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</si>
  <si>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</si>
  <si>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</si>
  <si>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</si>
  <si>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</si>
  <si>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</si>
  <si>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</si>
  <si>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</si>
  <si>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</si>
  <si>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</si>
  <si>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</si>
  <si>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</si>
  <si>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</si>
  <si>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</si>
  <si>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</si>
  <si>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</si>
  <si>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</si>
  <si>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</si>
  <si>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</si>
  <si>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</si>
  <si>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</si>
  <si>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</si>
  <si>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</si>
  <si>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</si>
  <si>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</si>
  <si>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</si>
  <si>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</si>
  <si>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</si>
  <si>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</si>
  <si>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</si>
  <si>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</si>
  <si>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</si>
  <si>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</si>
  <si>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</si>
  <si>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</si>
  <si>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</si>
  <si>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</si>
  <si>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</si>
  <si>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</si>
  <si>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</si>
  <si>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</si>
  <si>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</si>
  <si>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</si>
  <si>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</si>
  <si>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</si>
  <si>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</si>
  <si>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</si>
  <si>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</si>
  <si>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</si>
  <si>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</si>
  <si>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</si>
  <si>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</si>
  <si>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</si>
  <si>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</si>
  <si>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</si>
  <si>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</si>
  <si>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</si>
  <si>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</si>
  <si>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</si>
  <si>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</si>
  <si>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</si>
  <si>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</si>
  <si>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</si>
  <si>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</si>
  <si>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</si>
  <si>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</si>
  <si>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</si>
  <si>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</si>
  <si>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</si>
  <si>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</si>
  <si>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</si>
  <si>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</si>
  <si>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</si>
  <si>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</si>
  <si>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</si>
  <si>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</si>
  <si>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</si>
  <si>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</si>
  <si>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</si>
  <si>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</si>
  <si>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</si>
  <si>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</si>
  <si>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</si>
  <si>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</si>
  <si>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</si>
  <si>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</si>
  <si>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</si>
  <si>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</si>
  <si>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</si>
  <si>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</si>
  <si>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</si>
  <si>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</si>
  <si>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</si>
  <si>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</si>
  <si>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</si>
  <si>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</si>
  <si>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</si>
  <si>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</si>
  <si>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</si>
  <si>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</si>
  <si>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</si>
  <si>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</si>
  <si>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</si>
  <si>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</si>
  <si>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</si>
  <si>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</si>
  <si>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</si>
  <si>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</si>
  <si>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</si>
  <si>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</si>
  <si>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</si>
  <si>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</si>
  <si>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</si>
  <si>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</si>
  <si>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</si>
  <si>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</si>
  <si>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</si>
  <si>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</si>
  <si>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</si>
  <si>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</si>
  <si>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</si>
  <si>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</si>
  <si>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</si>
  <si>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</si>
  <si>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</si>
  <si>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</si>
  <si>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</si>
  <si>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</si>
  <si>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</si>
  <si>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</si>
  <si>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</si>
  <si>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</si>
  <si>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</si>
  <si>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</si>
  <si>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</si>
  <si>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</si>
  <si>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</si>
  <si>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</si>
  <si>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</si>
  <si>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</si>
  <si>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</si>
  <si>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</si>
  <si>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</si>
  <si>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</si>
  <si>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</si>
  <si>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</si>
  <si>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</si>
  <si>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</si>
  <si>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</si>
  <si>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</si>
  <si>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</si>
  <si>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</si>
  <si>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</si>
  <si>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</si>
  <si>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</si>
  <si>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</si>
  <si>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</si>
  <si>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</si>
  <si>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</si>
  <si>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</si>
  <si>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</si>
  <si>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</si>
  <si>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</si>
  <si>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</si>
  <si>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</si>
  <si>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</si>
  <si>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</si>
  <si>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</si>
  <si>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</si>
  <si>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</si>
  <si>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</si>
  <si>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</si>
  <si>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</si>
  <si>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</si>
  <si>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</si>
  <si>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</si>
  <si>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</si>
  <si>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</si>
  <si>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</si>
  <si>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</si>
  <si>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</si>
  <si>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</si>
  <si>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</si>
  <si>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</si>
  <si>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</si>
  <si>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</si>
  <si>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</si>
  <si>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</si>
  <si>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</si>
  <si>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</si>
  <si>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</si>
  <si>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</si>
  <si>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</si>
  <si>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</si>
  <si>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</si>
  <si>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</si>
  <si>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</si>
  <si>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</si>
  <si>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</si>
  <si>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</si>
  <si>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</si>
  <si>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</si>
  <si>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</si>
  <si>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</si>
  <si>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</si>
  <si>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</si>
  <si>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</si>
  <si>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</si>
  <si>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</si>
  <si>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</si>
  <si>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</si>
  <si>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</si>
  <si>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</si>
  <si>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</si>
  <si>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</si>
  <si>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</si>
  <si>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</si>
  <si>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</si>
  <si>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</si>
  <si>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</si>
  <si>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</si>
  <si>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</si>
  <si>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</si>
  <si>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hidr</t>
  </si>
  <si>
    <t>utecsa</t>
  </si>
  <si>
    <t>Manguera goma tela 1/2"</t>
  </si>
  <si>
    <t>m</t>
  </si>
  <si>
    <t>Manguera goma tela 1/4"</t>
  </si>
  <si>
    <t>Adaptador codo 08MJ-04MP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</si>
</sst>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1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4" xfId="0" applyFont="1" applyFill="1" applyBorder="1" applyAlignment="1" applyProtection="1">
      <alignment horizontal="right"/>
      <protection locked="0"/>
    </xf>
    <xf numFmtId="1" fontId="53" fillId="33" borderId="35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3" fillId="33" borderId="26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33" borderId="37" xfId="0" applyNumberFormat="1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/>
      <protection locked="0"/>
    </xf>
    <xf numFmtId="166" fontId="27" fillId="33" borderId="37" xfId="0" applyNumberFormat="1" applyFont="1" applyFill="1" applyBorder="1" applyAlignment="1" applyProtection="1">
      <alignment horizontal="center"/>
      <protection/>
    </xf>
    <xf numFmtId="166" fontId="27" fillId="33" borderId="37" xfId="0" applyNumberFormat="1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66" fontId="27" fillId="33" borderId="26" xfId="0" applyNumberFormat="1" applyFont="1" applyFill="1" applyBorder="1" applyAlignment="1" applyProtection="1">
      <alignment horizontal="center"/>
      <protection/>
    </xf>
    <xf numFmtId="166" fontId="27" fillId="33" borderId="26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27" fillId="33" borderId="26" xfId="0" applyNumberFormat="1" applyFont="1" applyFill="1" applyBorder="1" applyAlignment="1" applyProtection="1">
      <alignment horizontal="center"/>
      <protection locked="0"/>
    </xf>
    <xf numFmtId="0" fontId="30" fillId="33" borderId="14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0" fontId="30" fillId="33" borderId="15" xfId="0" applyFont="1" applyFill="1" applyBorder="1" applyAlignment="1" applyProtection="1">
      <alignment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2" sqref="M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1633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160</v>
      </c>
      <c r="E4" s="81" t="s">
        <v>12</v>
      </c>
      <c r="F4" s="83"/>
      <c r="G4" s="83"/>
      <c r="H4" s="84"/>
      <c r="I4" s="81" t="s">
        <v>9</v>
      </c>
      <c r="J4" s="85" t="str">
        <f>VLOOKUP(D4,CLIENTES,10,FALSE)</f>
        <v>2-623 8668</v>
      </c>
      <c r="K4" s="20"/>
    </row>
    <row r="5" spans="2:11" ht="15">
      <c r="B5" s="86"/>
      <c r="C5" s="87"/>
      <c r="D5" s="88"/>
      <c r="E5" s="130" t="str">
        <f>VLOOKUP(D4,CLIENTES,4,FALSE)</f>
        <v>Av. Las Esteras Sur N°2850</v>
      </c>
      <c r="F5" s="130"/>
      <c r="G5" s="130"/>
      <c r="H5" s="130"/>
      <c r="I5" s="130"/>
      <c r="J5" s="131"/>
      <c r="K5" s="20"/>
    </row>
    <row r="6" spans="2:10" ht="17.25" customHeight="1">
      <c r="B6" s="86" t="s">
        <v>27</v>
      </c>
      <c r="C6" s="87"/>
      <c r="D6" s="89" t="str">
        <f>VLOOKUP(D4,CLIENTES,2,FALSE)</f>
        <v>COLADA CONTINUA CHILENA</v>
      </c>
      <c r="E6" s="87" t="s">
        <v>7</v>
      </c>
      <c r="F6" s="130" t="str">
        <f>VLOOKUP(D4,CLIENTES,5,FALSE)</f>
        <v>QUILICURA</v>
      </c>
      <c r="G6" s="130"/>
      <c r="H6" s="130"/>
      <c r="I6" s="90" t="str">
        <f>VLOOKUP(D4,CLIENTES,11,FALSE)</f>
        <v>MROJAS@COLADACONTINUA.CL</v>
      </c>
      <c r="J6" s="91"/>
    </row>
    <row r="7" spans="2:10" ht="15">
      <c r="B7" s="86" t="s">
        <v>25</v>
      </c>
      <c r="C7" s="87"/>
      <c r="D7" s="89">
        <f>VLOOKUP(D4,CLIENTES,3,FALSE)</f>
        <v>0</v>
      </c>
      <c r="E7" s="87" t="s">
        <v>8</v>
      </c>
      <c r="F7" s="130" t="str">
        <f>VLOOKUP(D4,CLIENTES,6,FALSE)</f>
        <v>STGO</v>
      </c>
      <c r="G7" s="130"/>
      <c r="H7" s="130"/>
      <c r="I7" s="87" t="s">
        <v>26</v>
      </c>
      <c r="J7" s="92" t="str">
        <f>VLOOKUP(D4,CLIENTES,8,FALSE)</f>
        <v>Manuel Rojas </v>
      </c>
    </row>
    <row r="8" spans="2:12" ht="15.75" thickBot="1">
      <c r="B8" s="128" t="s">
        <v>28</v>
      </c>
      <c r="C8" s="129"/>
      <c r="D8" s="89">
        <f>VLOOKUP(D4,CLIENTES,7,FALSE)</f>
        <v>0</v>
      </c>
      <c r="E8" s="87" t="s">
        <v>11</v>
      </c>
      <c r="F8" s="130" t="str">
        <f>VLOOKUP(D4,CLIENTES,12,FALSE)</f>
        <v>gabriel</v>
      </c>
      <c r="G8" s="130"/>
      <c r="H8" s="130"/>
      <c r="I8" s="87" t="s">
        <v>14</v>
      </c>
      <c r="J8" s="93">
        <f ca="1">TODAY()</f>
        <v>41752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22" t="s">
        <v>24</v>
      </c>
      <c r="D10" s="123"/>
      <c r="E10" s="124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 t="s">
        <v>574</v>
      </c>
      <c r="M10" s="25" t="s">
        <v>574</v>
      </c>
      <c r="N10" s="25" t="s">
        <v>575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5" t="s">
        <v>576</v>
      </c>
      <c r="D11" s="126"/>
      <c r="E11" s="127"/>
      <c r="F11" s="104">
        <v>10</v>
      </c>
      <c r="G11" s="105" t="s">
        <v>577</v>
      </c>
      <c r="H11" s="106">
        <f>VLOOKUP(B11,COTIZADO,8,FALSE)</f>
        <v>1135</v>
      </c>
      <c r="I11" s="107"/>
      <c r="J11" s="108">
        <f aca="true" t="shared" si="0" ref="J11:J28">F11*H11*(1-I11/100)</f>
        <v>11350</v>
      </c>
      <c r="K11" s="28">
        <v>1</v>
      </c>
      <c r="L11" s="29">
        <v>1135</v>
      </c>
      <c r="M11" s="29"/>
      <c r="N11" s="29"/>
      <c r="O11" s="29"/>
      <c r="P11" s="30">
        <v>1</v>
      </c>
      <c r="Q11" s="29">
        <f>+L11</f>
        <v>1135</v>
      </c>
      <c r="R11" s="35">
        <f>Q11*P11</f>
        <v>1135</v>
      </c>
    </row>
    <row r="12" spans="2:18" ht="15">
      <c r="B12" s="118">
        <v>2</v>
      </c>
      <c r="C12" s="109" t="s">
        <v>578</v>
      </c>
      <c r="D12" s="110"/>
      <c r="E12" s="111"/>
      <c r="F12" s="112">
        <v>12</v>
      </c>
      <c r="G12" s="113" t="s">
        <v>577</v>
      </c>
      <c r="H12" s="114">
        <f aca="true" t="shared" si="1" ref="H12:H28">VLOOKUP(B12,COTIZADO,8,FALSE)</f>
        <v>750</v>
      </c>
      <c r="I12" s="115"/>
      <c r="J12" s="116">
        <f t="shared" si="0"/>
        <v>9000</v>
      </c>
      <c r="K12" s="28">
        <v>2</v>
      </c>
      <c r="L12" s="29">
        <v>750</v>
      </c>
      <c r="M12" s="29"/>
      <c r="N12" s="29"/>
      <c r="O12" s="29"/>
      <c r="P12" s="30">
        <v>1</v>
      </c>
      <c r="Q12" s="29">
        <f aca="true" t="shared" si="2" ref="Q12:Q18">+L12</f>
        <v>750</v>
      </c>
      <c r="R12" s="35">
        <f aca="true" t="shared" si="3" ref="R12:R28">Q12*P12</f>
        <v>750</v>
      </c>
    </row>
    <row r="13" spans="2:18" ht="15">
      <c r="B13" s="118">
        <v>3</v>
      </c>
      <c r="C13" s="109" t="s">
        <v>579</v>
      </c>
      <c r="D13" s="110"/>
      <c r="E13" s="111"/>
      <c r="F13" s="112">
        <v>2</v>
      </c>
      <c r="G13" s="113" t="s">
        <v>23</v>
      </c>
      <c r="H13" s="114">
        <f t="shared" si="1"/>
        <v>3485</v>
      </c>
      <c r="I13" s="115"/>
      <c r="J13" s="116">
        <f t="shared" si="0"/>
        <v>6970</v>
      </c>
      <c r="K13" s="28">
        <v>3</v>
      </c>
      <c r="L13" s="29">
        <v>3485</v>
      </c>
      <c r="M13" s="29"/>
      <c r="N13" s="29"/>
      <c r="O13" s="29"/>
      <c r="P13" s="30">
        <v>1</v>
      </c>
      <c r="Q13" s="29">
        <f t="shared" si="2"/>
        <v>3485</v>
      </c>
      <c r="R13" s="35">
        <f t="shared" si="3"/>
        <v>3485</v>
      </c>
    </row>
    <row r="14" spans="2:18" ht="15">
      <c r="B14" s="117">
        <v>4</v>
      </c>
      <c r="C14" s="109"/>
      <c r="D14" s="110"/>
      <c r="E14" s="111"/>
      <c r="F14" s="112"/>
      <c r="G14" s="113"/>
      <c r="H14" s="114">
        <f t="shared" si="1"/>
        <v>0</v>
      </c>
      <c r="I14" s="115"/>
      <c r="J14" s="116">
        <f t="shared" si="0"/>
        <v>0</v>
      </c>
      <c r="K14" s="28">
        <v>4</v>
      </c>
      <c r="L14" s="29"/>
      <c r="M14" s="29"/>
      <c r="N14" s="29"/>
      <c r="O14" s="29"/>
      <c r="P14" s="30">
        <v>1</v>
      </c>
      <c r="Q14" s="29">
        <f t="shared" si="2"/>
        <v>0</v>
      </c>
      <c r="R14" s="35">
        <f t="shared" si="3"/>
        <v>0</v>
      </c>
    </row>
    <row r="15" spans="2:18" ht="15">
      <c r="B15" s="117">
        <v>5</v>
      </c>
      <c r="C15" s="109"/>
      <c r="D15" s="110"/>
      <c r="E15" s="111"/>
      <c r="F15" s="112"/>
      <c r="G15" s="113"/>
      <c r="H15" s="114">
        <f t="shared" si="1"/>
        <v>0</v>
      </c>
      <c r="I15" s="115"/>
      <c r="J15" s="116">
        <f t="shared" si="0"/>
        <v>0</v>
      </c>
      <c r="K15" s="28">
        <v>5</v>
      </c>
      <c r="L15" s="29"/>
      <c r="M15" s="29"/>
      <c r="N15" s="29"/>
      <c r="O15" s="29"/>
      <c r="P15" s="30">
        <v>1</v>
      </c>
      <c r="Q15" s="29">
        <f t="shared" si="2"/>
        <v>0</v>
      </c>
      <c r="R15" s="35">
        <f t="shared" si="3"/>
        <v>0</v>
      </c>
    </row>
    <row r="16" spans="2:18" ht="15">
      <c r="B16" s="117">
        <v>6</v>
      </c>
      <c r="C16" s="109"/>
      <c r="D16" s="110"/>
      <c r="E16" s="111"/>
      <c r="F16" s="112"/>
      <c r="G16" s="113"/>
      <c r="H16" s="114">
        <f t="shared" si="1"/>
        <v>0</v>
      </c>
      <c r="I16" s="115"/>
      <c r="J16" s="116">
        <f t="shared" si="0"/>
        <v>0</v>
      </c>
      <c r="K16" s="28">
        <v>6</v>
      </c>
      <c r="L16" s="29"/>
      <c r="M16" s="29"/>
      <c r="N16" s="29"/>
      <c r="O16" s="29"/>
      <c r="P16" s="30">
        <v>1</v>
      </c>
      <c r="Q16" s="29">
        <f t="shared" si="2"/>
        <v>0</v>
      </c>
      <c r="R16" s="35">
        <f t="shared" si="3"/>
        <v>0</v>
      </c>
    </row>
    <row r="17" spans="2:18" ht="15">
      <c r="B17" s="117">
        <v>7</v>
      </c>
      <c r="C17" s="109"/>
      <c r="D17" s="110"/>
      <c r="E17" s="111"/>
      <c r="F17" s="112"/>
      <c r="G17" s="113"/>
      <c r="H17" s="114">
        <f t="shared" si="1"/>
        <v>0</v>
      </c>
      <c r="I17" s="115"/>
      <c r="J17" s="116">
        <f t="shared" si="0"/>
        <v>0</v>
      </c>
      <c r="K17" s="28">
        <v>7</v>
      </c>
      <c r="L17" s="29"/>
      <c r="M17" s="29"/>
      <c r="N17" s="29"/>
      <c r="O17" s="29"/>
      <c r="P17" s="30">
        <v>1</v>
      </c>
      <c r="Q17" s="29">
        <f t="shared" si="2"/>
        <v>0</v>
      </c>
      <c r="R17" s="35">
        <f t="shared" si="3"/>
        <v>0</v>
      </c>
    </row>
    <row r="18" spans="2:18" ht="15">
      <c r="B18" s="117">
        <v>8</v>
      </c>
      <c r="C18" s="119"/>
      <c r="D18" s="120"/>
      <c r="E18" s="121"/>
      <c r="F18" s="112"/>
      <c r="G18" s="113"/>
      <c r="H18" s="114">
        <f t="shared" si="1"/>
        <v>0</v>
      </c>
      <c r="I18" s="115"/>
      <c r="J18" s="116">
        <f t="shared" si="0"/>
        <v>0</v>
      </c>
      <c r="K18" s="28">
        <v>8</v>
      </c>
      <c r="L18" s="29"/>
      <c r="M18" s="29"/>
      <c r="N18" s="29"/>
      <c r="O18" s="29"/>
      <c r="P18" s="30">
        <v>1</v>
      </c>
      <c r="Q18" s="29">
        <f t="shared" si="2"/>
        <v>0</v>
      </c>
      <c r="R18" s="35">
        <f t="shared" si="3"/>
        <v>0</v>
      </c>
    </row>
    <row r="19" spans="2:18" ht="15">
      <c r="B19" s="117">
        <v>9</v>
      </c>
      <c r="C19" s="42"/>
      <c r="D19" s="43"/>
      <c r="E19" s="44"/>
      <c r="F19" s="112"/>
      <c r="G19" s="113"/>
      <c r="H19" s="114">
        <f t="shared" si="1"/>
        <v>0</v>
      </c>
      <c r="I19" s="115">
        <v>0</v>
      </c>
      <c r="J19" s="11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3"/>
        <v>0</v>
      </c>
    </row>
    <row r="20" spans="2:18" ht="15">
      <c r="B20" s="117">
        <v>10</v>
      </c>
      <c r="C20" s="42"/>
      <c r="D20" s="43"/>
      <c r="E20" s="44"/>
      <c r="F20" s="112"/>
      <c r="G20" s="113"/>
      <c r="H20" s="114">
        <f t="shared" si="1"/>
        <v>0</v>
      </c>
      <c r="I20" s="115">
        <v>0</v>
      </c>
      <c r="J20" s="116">
        <f t="shared" si="0"/>
        <v>0</v>
      </c>
      <c r="K20" s="28">
        <v>10</v>
      </c>
      <c r="M20" s="29"/>
      <c r="N20" s="29"/>
      <c r="O20" s="29"/>
      <c r="P20" s="30">
        <v>1.5</v>
      </c>
      <c r="Q20" s="31"/>
      <c r="R20" s="35">
        <f t="shared" si="3"/>
        <v>0</v>
      </c>
    </row>
    <row r="21" spans="2:18" ht="15">
      <c r="B21" s="117">
        <v>11</v>
      </c>
      <c r="C21" s="42"/>
      <c r="D21" s="43"/>
      <c r="E21" s="44"/>
      <c r="F21" s="112"/>
      <c r="G21" s="113"/>
      <c r="H21" s="114">
        <f t="shared" si="1"/>
        <v>0</v>
      </c>
      <c r="I21" s="115">
        <v>0</v>
      </c>
      <c r="J21" s="11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117">
        <v>12</v>
      </c>
      <c r="C22" s="42"/>
      <c r="D22" s="43"/>
      <c r="E22" s="44"/>
      <c r="F22" s="112"/>
      <c r="G22" s="113"/>
      <c r="H22" s="114">
        <f t="shared" si="1"/>
        <v>0</v>
      </c>
      <c r="I22" s="115">
        <v>0</v>
      </c>
      <c r="J22" s="116">
        <f t="shared" si="0"/>
        <v>0</v>
      </c>
      <c r="K22" s="28">
        <v>12</v>
      </c>
      <c r="L22" s="29"/>
      <c r="M22" s="29"/>
      <c r="N22" s="29"/>
      <c r="O22" s="29"/>
      <c r="P22" s="30">
        <v>1</v>
      </c>
      <c r="Q22" s="31"/>
      <c r="R22" s="35">
        <f t="shared" si="3"/>
        <v>0</v>
      </c>
    </row>
    <row r="23" spans="2:18" ht="15">
      <c r="B23" s="117">
        <v>13</v>
      </c>
      <c r="C23" s="42"/>
      <c r="D23" s="43"/>
      <c r="E23" s="44"/>
      <c r="F23" s="45"/>
      <c r="G23" s="46"/>
      <c r="H23" s="74">
        <f t="shared" si="1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17">
        <v>14</v>
      </c>
      <c r="C24" s="42"/>
      <c r="D24" s="43"/>
      <c r="E24" s="44"/>
      <c r="F24" s="45"/>
      <c r="G24" s="46"/>
      <c r="H24" s="74">
        <f t="shared" si="1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17">
        <v>15</v>
      </c>
      <c r="C25" s="42"/>
      <c r="D25" s="43"/>
      <c r="E25" s="44"/>
      <c r="F25" s="45"/>
      <c r="G25" s="46"/>
      <c r="H25" s="74">
        <f t="shared" si="1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17">
        <v>16</v>
      </c>
      <c r="C26" s="42"/>
      <c r="D26" s="43"/>
      <c r="E26" s="44"/>
      <c r="F26" s="45"/>
      <c r="G26" s="46"/>
      <c r="H26" s="74">
        <f t="shared" si="1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1.6</v>
      </c>
      <c r="Q26" s="31"/>
      <c r="R26" s="35">
        <f t="shared" si="3"/>
        <v>0</v>
      </c>
    </row>
    <row r="27" spans="2:18" ht="15">
      <c r="B27" s="117">
        <v>17</v>
      </c>
      <c r="C27" s="42"/>
      <c r="D27" s="43"/>
      <c r="E27" s="44"/>
      <c r="F27" s="45"/>
      <c r="G27" s="46"/>
      <c r="H27" s="74">
        <f t="shared" si="1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17">
        <v>18</v>
      </c>
      <c r="C28" s="47"/>
      <c r="D28" s="48"/>
      <c r="E28" s="49"/>
      <c r="F28" s="45"/>
      <c r="G28" s="46"/>
      <c r="H28" s="77">
        <f t="shared" si="1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27320</v>
      </c>
    </row>
    <row r="30" spans="2:10" ht="15">
      <c r="B30" s="57"/>
      <c r="C30" s="59"/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27320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5190.8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32510.8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" activePane="bottomLeft" state="frozen"/>
      <selection pane="topLeft" activeCell="B1" sqref="B1"/>
      <selection pane="bottomLeft" activeCell="B25" sqref="B25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2014-04-23T18:10:42Z</cp:lastPrinted>
  <dcterms:created xsi:type="dcterms:W3CDTF">2013-07-12T05:01:37Z</dcterms:created>
  <dcterms:modified xsi:type="dcterms:W3CDTF">2014-04-23T18:13:09Z</dcterms:modified>
  <cp:category/>
  <cp:version/>
  <cp:contentType/>
  <cp:contentStatus/>
</cp:coreProperties>
</file>