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<sst xmlns="http://schemas.openxmlformats.org/spreadsheetml/2006/main" count="836" uniqueCount="603">
  <si>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</si>
  <si>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</si>
  <si>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</si>
  <si>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</si>
  <si>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</si>
  <si>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</si>
  <si>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</si>
  <si>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</si>
  <si>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</si>
  <si>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</si>
  <si>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</si>
  <si>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</si>
  <si>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</si>
  <si>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</si>
  <si>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</si>
  <si>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</si>
  <si>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</si>
  <si>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</si>
  <si>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</si>
  <si>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</si>
  <si>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</si>
  <si>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</si>
  <si>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</si>
  <si>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</si>
  <si>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</si>
  <si>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</si>
  <si>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</si>
  <si>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</si>
  <si>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</si>
  <si>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</si>
  <si>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</si>
  <si>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</si>
  <si>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</si>
  <si>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</si>
  <si>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</si>
  <si>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</si>
  <si>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</si>
  <si>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</si>
  <si>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</si>
  <si>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</si>
  <si>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</si>
  <si>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</si>
  <si>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</si>
  <si>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</si>
  <si>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</si>
  <si>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</si>
  <si>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</si>
  <si>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</si>
  <si>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</si>
  <si>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</si>
  <si>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</si>
  <si>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</si>
  <si>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</si>
  <si>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</si>
  <si>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</si>
  <si>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</si>
  <si>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</si>
  <si>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</si>
  <si>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</si>
  <si>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</si>
  <si>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</si>
  <si>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</si>
  <si>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</si>
  <si>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</si>
  <si>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</si>
  <si>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</si>
  <si>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</si>
  <si>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</si>
  <si>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</si>
  <si>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</si>
  <si>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</si>
  <si>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</si>
  <si>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</si>
  <si>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</si>
  <si>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</si>
  <si>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</si>
  <si>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</si>
  <si>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</si>
  <si>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</si>
  <si>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</si>
  <si>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</si>
  <si>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</si>
  <si>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</si>
  <si>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</si>
  <si>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</si>
  <si>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</si>
  <si>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</si>
  <si>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</si>
  <si>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</si>
  <si>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</si>
  <si>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</si>
  <si>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</si>
  <si>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</si>
  <si>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</si>
  <si>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</si>
  <si>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</si>
  <si>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</si>
  <si>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</si>
  <si>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</si>
  <si>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</si>
  <si>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</si>
  <si>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</si>
  <si>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</si>
  <si>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</si>
  <si>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</si>
  <si>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</si>
  <si>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</si>
  <si>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</si>
  <si>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</si>
  <si>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</si>
  <si>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</si>
  <si>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</si>
  <si>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</si>
  <si>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</si>
  <si>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</si>
  <si>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</si>
  <si>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</si>
  <si>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</si>
  <si>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</si>
  <si>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</si>
  <si>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</si>
  <si>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</si>
  <si>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</si>
  <si>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</si>
  <si>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</si>
  <si>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</si>
  <si>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</si>
  <si>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</si>
  <si>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</si>
  <si>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</si>
  <si>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</si>
  <si>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</si>
  <si>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</si>
  <si>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</si>
  <si>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</si>
  <si>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</si>
  <si>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</si>
  <si>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</si>
  <si>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</si>
  <si>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</si>
  <si>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</si>
  <si>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</si>
  <si>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</si>
  <si>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</si>
  <si>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</si>
  <si>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</si>
  <si>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</si>
  <si>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</si>
  <si>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</si>
  <si>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</si>
  <si>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</si>
  <si>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</si>
  <si>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</si>
  <si>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</si>
  <si>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</si>
  <si>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</si>
  <si>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</si>
  <si>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</si>
  <si>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</si>
  <si>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</si>
  <si>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</si>
  <si>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</si>
  <si>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</si>
  <si>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</si>
  <si>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</si>
  <si>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</si>
  <si>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</si>
  <si>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</si>
  <si>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</si>
  <si>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</si>
  <si>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</si>
  <si>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</si>
  <si>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</si>
  <si>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</si>
  <si>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</si>
  <si>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</si>
  <si>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</si>
  <si>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</si>
  <si>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</si>
  <si>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</si>
  <si>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</si>
  <si>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</si>
  <si>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</si>
  <si>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</si>
  <si>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</si>
  <si>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</si>
  <si>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</si>
  <si>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</si>
  <si>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</si>
  <si>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</si>
  <si>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</si>
  <si>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</si>
  <si>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</si>
  <si>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</si>
  <si>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</si>
  <si>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</si>
  <si>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</si>
  <si>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</si>
  <si>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</si>
  <si>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</si>
  <si>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</si>
  <si>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</si>
  <si>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</si>
  <si>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</si>
  <si>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</si>
  <si>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</si>
  <si>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</si>
  <si>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</si>
  <si>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</si>
  <si>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</si>
  <si>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</si>
  <si>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</si>
  <si>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</si>
  <si>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</si>
  <si>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</si>
  <si>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</si>
  <si>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</si>
  <si>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</si>
  <si>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</si>
  <si>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</si>
  <si>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</si>
  <si>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</si>
  <si>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</si>
  <si>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</si>
  <si>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</si>
  <si>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</si>
  <si>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</si>
  <si>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</si>
  <si>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</si>
  <si>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</si>
  <si>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</si>
  <si>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</si>
  <si>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</si>
  <si>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</si>
  <si>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</si>
  <si>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</si>
  <si>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</si>
  <si>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</si>
  <si>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</si>
  <si>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</si>
  <si>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</si>
  <si>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</si>
  <si>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</si>
  <si>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</si>
  <si>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</si>
  <si>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</si>
  <si>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</si>
  <si>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</si>
  <si>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</si>
  <si>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</si>
  <si>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</si>
  <si>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</si>
  <si>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</si>
  <si>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</si>
  <si>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</si>
  <si>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</si>
  <si>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</si>
  <si>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</si>
  <si>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</si>
  <si>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</si>
  <si>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</si>
  <si>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</si>
  <si>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</si>
  <si>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</si>
  <si>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</si>
  <si>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</si>
  <si>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</si>
  <si>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</si>
  <si>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</si>
  <si>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</si>
  <si>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</si>
  <si>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</si>
  <si>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</si>
  <si>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</si>
  <si>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</si>
  <si>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</si>
  <si>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</si>
  <si>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</si>
  <si>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</si>
  <si>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</si>
  <si>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</si>
  <si>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</si>
  <si>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</si>
  <si>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</si>
  <si>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</si>
  <si>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</si>
  <si>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</si>
  <si>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</si>
  <si>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</si>
  <si>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</si>
  <si>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</si>
  <si>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</si>
  <si>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</si>
  <si>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</si>
  <si>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</si>
  <si>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</si>
  <si>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</si>
  <si>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</si>
  <si>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</si>
  <si>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</si>
  <si>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</si>
  <si>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</si>
  <si>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</si>
  <si>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</si>
  <si>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</si>
  <si>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</si>
  <si>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</si>
  <si>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</si>
  <si>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</si>
  <si>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</si>
  <si>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</si>
  <si>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</si>
  <si>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</si>
  <si>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</si>
  <si>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</si>
  <si>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</si>
  <si>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</si>
  <si>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</si>
  <si>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</si>
  <si>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</si>
  <si>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</si>
  <si>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</si>
  <si>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</si>
  <si>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</si>
  <si>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</si>
  <si>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</si>
  <si>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</si>
  <si>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</si>
  <si>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</si>
  <si>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</si>
  <si>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</si>
  <si>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</si>
  <si>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</si>
  <si>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</si>
  <si>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</si>
  <si>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</si>
  <si>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</si>
  <si>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</si>
  <si>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</si>
  <si>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</si>
  <si>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</si>
  <si>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</si>
  <si>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</si>
  <si>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</si>
  <si>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</si>
  <si>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</si>
  <si>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</si>
  <si>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</si>
  <si>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</si>
  <si>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</si>
  <si>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</si>
  <si>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</si>
  <si>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</si>
  <si>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</si>
  <si>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</si>
  <si>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</si>
  <si>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</si>
  <si>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</si>
  <si>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</si>
  <si>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</si>
  <si>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</si>
  <si>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</si>
  <si>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</si>
  <si>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</si>
  <si>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</si>
  <si>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</si>
  <si>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</si>
  <si>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</si>
  <si>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</si>
  <si>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</si>
  <si>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</si>
  <si>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</si>
  <si>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</si>
  <si>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</si>
  <si>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</si>
  <si>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</si>
  <si>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</si>
  <si>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</si>
  <si>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</si>
  <si>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</si>
  <si>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</si>
  <si>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</si>
  <si>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</si>
  <si>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</si>
  <si>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</si>
  <si>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</si>
  <si>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</si>
  <si>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</si>
  <si>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</si>
  <si>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</si>
  <si>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</si>
  <si>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</si>
  <si>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</si>
  <si>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</si>
  <si>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</si>
  <si>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</si>
  <si>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</si>
  <si>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</si>
  <si>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</si>
  <si>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</si>
  <si>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</si>
  <si>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</si>
  <si>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</si>
  <si>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</si>
  <si>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</si>
  <si>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</si>
  <si>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</si>
  <si>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</si>
  <si>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</si>
  <si>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</si>
  <si>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</si>
  <si>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</si>
  <si>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</si>
  <si>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</si>
  <si>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</si>
  <si>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</si>
  <si>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</si>
  <si>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</si>
  <si>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</si>
  <si>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</si>
  <si>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</si>
  <si>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</si>
  <si>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</si>
  <si>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</si>
  <si>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</si>
  <si>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</si>
  <si>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</si>
  <si>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</si>
  <si>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</si>
  <si>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</si>
  <si>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</si>
  <si>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</si>
  <si>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</si>
  <si>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</si>
  <si>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</si>
  <si>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</si>
  <si>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</si>
  <si>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</si>
  <si>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</si>
  <si>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</si>
  <si>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</si>
  <si>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</si>
  <si>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</si>
  <si>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</si>
  <si>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</si>
  <si>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</si>
  <si>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</si>
  <si>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</si>
  <si>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</si>
  <si>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</si>
  <si>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</si>
  <si>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</si>
  <si>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</si>
  <si>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</si>
  <si>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</si>
  <si>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</si>
  <si>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</si>
  <si>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</si>
  <si>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</si>
  <si>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</si>
  <si>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</si>
  <si>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</si>
  <si>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</si>
  <si>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</si>
  <si>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</si>
  <si>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</si>
  <si>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</si>
  <si>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</si>
  <si>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</si>
  <si>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</si>
  <si>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</si>
  <si>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</si>
  <si>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</si>
  <si>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</si>
  <si>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</si>
  <si>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</si>
  <si>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</si>
  <si>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</si>
  <si>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</si>
  <si>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</si>
  <si>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</si>
  <si>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</si>
  <si>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</si>
  <si>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</si>
  <si>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</si>
  <si>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</si>
  <si>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</si>
  <si>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</si>
  <si>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</si>
  <si>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</si>
  <si>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</si>
  <si>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</si>
  <si>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</si>
  <si>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</si>
  <si>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</si>
  <si>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</si>
  <si>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</si>
  <si>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</si>
  <si>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</si>
  <si>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</si>
  <si>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</si>
  <si>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</si>
  <si>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</si>
  <si>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</si>
  <si>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</si>
  <si>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</si>
  <si>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</si>
  <si>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</si>
  <si>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</si>
  <si>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</si>
  <si>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</si>
  <si>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</si>
  <si>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</si>
  <si>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</si>
  <si>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</si>
  <si>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</si>
  <si>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</si>
  <si>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</si>
  <si>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</si>
  <si>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</si>
  <si>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</si>
  <si>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</si>
  <si>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</si>
  <si>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</si>
  <si>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</si>
  <si>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</si>
  <si>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</si>
  <si>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</si>
  <si>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</si>
  <si>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</si>
  <si>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</si>
  <si>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</si>
  <si>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</si>
  <si>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</si>
  <si>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</si>
  <si>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</si>
  <si>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</si>
  <si>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</si>
  <si>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</si>
  <si>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</si>
  <si>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</si>
  <si>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</si>
  <si>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</si>
  <si>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</si>
  <si>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</si>
  <si>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</si>
  <si>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</si>
  <si>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</si>
  <si>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</si>
  <si>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</si>
  <si>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</si>
  <si>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</si>
  <si>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</si>
  <si>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</si>
  <si>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</si>
  <si>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</si>
  <si>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</si>
  <si>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</si>
  <si>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</si>
  <si>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</si>
  <si>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</si>
  <si>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</si>
  <si>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</si>
  <si>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</si>
  <si>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</si>
  <si>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</si>
  <si>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</si>
  <si>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</si>
  <si>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</si>
  <si>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</si>
  <si>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</si>
  <si>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</si>
  <si>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</si>
  <si>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</si>
  <si>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</si>
  <si>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</si>
  <si>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</si>
  <si>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</si>
  <si>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</si>
  <si>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</si>
  <si>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</si>
  <si>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</si>
  <si>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</si>
  <si>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</si>
  <si>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</si>
  <si>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</si>
  <si>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</si>
  <si>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</si>
  <si>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</si>
  <si>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</si>
  <si>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</si>
  <si>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</si>
  <si>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</si>
  <si>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</si>
  <si>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</si>
  <si>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</si>
  <si>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BUSHING RED. 2" X 1/2" NPT 316 </t>
  </si>
  <si>
    <t xml:space="preserve">NIPLE HEX NPT SS304 1/2" </t>
  </si>
  <si>
    <t>TUERCA HEXAGONAL NPT SS316</t>
  </si>
  <si>
    <t>ALLEN</t>
  </si>
  <si>
    <t>NIPLE MANGUERA NPT SS316 1/2"</t>
  </si>
  <si>
    <t>VALVULA DE BOLA 1/2</t>
  </si>
  <si>
    <t>DIMACO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</si>
</sst>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27" xfId="0" applyNumberFormat="1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29" fillId="33" borderId="32" xfId="0" applyNumberFormat="1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Q16" sqref="Q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1605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7" t="str">
        <f>VLOOKUP(D4,CLIENTES,4,FALSE)</f>
        <v>AV.PDTE.FREI MONTALVA 3899</v>
      </c>
      <c r="F5" s="127"/>
      <c r="G5" s="127"/>
      <c r="H5" s="127"/>
      <c r="I5" s="127"/>
      <c r="J5" s="128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9">
        <f>VLOOKUP(D4,CLIENTES,5,FALSE)</f>
        <v>0</v>
      </c>
      <c r="G6" s="129"/>
      <c r="H6" s="129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9" t="str">
        <f>VLOOKUP(D4,CLIENTES,6,FALSE)</f>
        <v>CONCHALI</v>
      </c>
      <c r="G7" s="129"/>
      <c r="H7" s="129"/>
      <c r="I7" s="42" t="s">
        <v>26</v>
      </c>
      <c r="J7" s="101" t="str">
        <f>VLOOKUP(D4,CLIENTES,8,FALSE)</f>
        <v>Luis Barriento Nuñez</v>
      </c>
    </row>
    <row r="8" spans="2:12" ht="15.75" thickBot="1">
      <c r="B8" s="125" t="s">
        <v>28</v>
      </c>
      <c r="C8" s="126"/>
      <c r="D8" s="99">
        <f>VLOOKUP(D4,CLIENTES,7,FALSE)</f>
        <v>0</v>
      </c>
      <c r="E8" s="42" t="s">
        <v>11</v>
      </c>
      <c r="F8" s="130">
        <f>VLOOKUP(D4,CLIENTES,12,FALSE)</f>
        <v>0</v>
      </c>
      <c r="G8" s="130"/>
      <c r="H8" s="130"/>
      <c r="I8" s="42" t="s">
        <v>14</v>
      </c>
      <c r="J8" s="45">
        <f ca="1">TODAY()</f>
        <v>41746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9" t="s">
        <v>24</v>
      </c>
      <c r="D10" s="120"/>
      <c r="E10" s="12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602</v>
      </c>
      <c r="M10" s="25" t="s">
        <v>599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2" t="s">
        <v>596</v>
      </c>
      <c r="D11" s="123"/>
      <c r="E11" s="124"/>
      <c r="F11" s="104">
        <v>2</v>
      </c>
      <c r="G11" s="111" t="s">
        <v>23</v>
      </c>
      <c r="H11" s="85">
        <f>VLOOKUP(B11,COTIZADO,8,FALSE)</f>
        <v>7040</v>
      </c>
      <c r="I11" s="86"/>
      <c r="J11" s="87">
        <f aca="true" t="shared" si="0" ref="J11:J28">F11*H11*(1-I11/100)</f>
        <v>14080</v>
      </c>
      <c r="K11" s="28">
        <v>1</v>
      </c>
      <c r="L11" s="29"/>
      <c r="M11" s="29">
        <v>4400</v>
      </c>
      <c r="N11" s="29"/>
      <c r="O11" s="29"/>
      <c r="P11" s="30">
        <v>1.6</v>
      </c>
      <c r="Q11" s="31">
        <f>M11</f>
        <v>4400</v>
      </c>
      <c r="R11" s="35">
        <f>Q11*P11</f>
        <v>7040</v>
      </c>
    </row>
    <row r="12" spans="2:18" ht="15">
      <c r="B12" s="117">
        <v>2</v>
      </c>
      <c r="C12" s="131" t="s">
        <v>597</v>
      </c>
      <c r="D12" s="132"/>
      <c r="E12" s="133"/>
      <c r="F12" s="103">
        <v>2</v>
      </c>
      <c r="G12" s="112" t="s">
        <v>23</v>
      </c>
      <c r="H12" s="88">
        <f aca="true" t="shared" si="1" ref="H12:H28">VLOOKUP(B12,COTIZADO,8,FALSE)</f>
        <v>1256</v>
      </c>
      <c r="I12" s="89">
        <v>0</v>
      </c>
      <c r="J12" s="90">
        <f t="shared" si="0"/>
        <v>2512</v>
      </c>
      <c r="K12" s="28">
        <v>2</v>
      </c>
      <c r="L12" s="29"/>
      <c r="M12" s="29">
        <v>785</v>
      </c>
      <c r="N12" s="29"/>
      <c r="O12" s="29"/>
      <c r="P12" s="30">
        <v>1.6</v>
      </c>
      <c r="Q12" s="31">
        <f>M12</f>
        <v>785</v>
      </c>
      <c r="R12" s="35">
        <f aca="true" t="shared" si="2" ref="R12:R28">Q12*P12</f>
        <v>1256</v>
      </c>
    </row>
    <row r="13" spans="2:18" ht="15">
      <c r="B13" s="118">
        <v>3</v>
      </c>
      <c r="C13" s="131" t="s">
        <v>598</v>
      </c>
      <c r="D13" s="132"/>
      <c r="E13" s="133"/>
      <c r="F13" s="103">
        <v>2</v>
      </c>
      <c r="G13" s="112" t="s">
        <v>23</v>
      </c>
      <c r="H13" s="114">
        <f t="shared" si="1"/>
        <v>3097.6000000000004</v>
      </c>
      <c r="I13" s="115"/>
      <c r="J13" s="116">
        <f t="shared" si="0"/>
        <v>6195.200000000001</v>
      </c>
      <c r="K13" s="28">
        <v>3</v>
      </c>
      <c r="L13" s="29"/>
      <c r="M13" s="29">
        <v>1936</v>
      </c>
      <c r="N13" s="29"/>
      <c r="O13" s="29"/>
      <c r="P13" s="30">
        <v>1.6</v>
      </c>
      <c r="Q13" s="31">
        <f>M13</f>
        <v>1936</v>
      </c>
      <c r="R13" s="35">
        <f t="shared" si="2"/>
        <v>3097.6000000000004</v>
      </c>
    </row>
    <row r="14" spans="2:18" ht="15">
      <c r="B14" s="118">
        <v>4</v>
      </c>
      <c r="C14" s="131" t="s">
        <v>600</v>
      </c>
      <c r="D14" s="132"/>
      <c r="E14" s="133"/>
      <c r="F14" s="103">
        <v>2</v>
      </c>
      <c r="G14" s="112" t="s">
        <v>23</v>
      </c>
      <c r="H14" s="88">
        <f t="shared" si="1"/>
        <v>1360</v>
      </c>
      <c r="I14" s="89">
        <v>0</v>
      </c>
      <c r="J14" s="90">
        <f t="shared" si="0"/>
        <v>2720</v>
      </c>
      <c r="K14" s="28">
        <v>4</v>
      </c>
      <c r="L14" s="29"/>
      <c r="M14" s="29">
        <v>850</v>
      </c>
      <c r="N14" s="29"/>
      <c r="O14" s="29"/>
      <c r="P14" s="30">
        <v>1.6</v>
      </c>
      <c r="Q14" s="31">
        <f>M14</f>
        <v>850</v>
      </c>
      <c r="R14" s="35">
        <f t="shared" si="2"/>
        <v>1360</v>
      </c>
    </row>
    <row r="15" spans="2:18" ht="15">
      <c r="B15" s="118">
        <v>5</v>
      </c>
      <c r="C15" s="131" t="s">
        <v>601</v>
      </c>
      <c r="D15" s="132"/>
      <c r="E15" s="133"/>
      <c r="F15" s="103">
        <v>2</v>
      </c>
      <c r="G15" s="112" t="s">
        <v>23</v>
      </c>
      <c r="H15" s="88">
        <f t="shared" si="1"/>
        <v>2697.6000000000004</v>
      </c>
      <c r="I15" s="89">
        <v>0</v>
      </c>
      <c r="J15" s="90">
        <f t="shared" si="0"/>
        <v>5395.200000000001</v>
      </c>
      <c r="K15" s="113">
        <v>5</v>
      </c>
      <c r="L15" s="29">
        <v>1686</v>
      </c>
      <c r="M15" s="29"/>
      <c r="N15" s="29"/>
      <c r="O15" s="29"/>
      <c r="P15" s="30">
        <v>1.6</v>
      </c>
      <c r="Q15" s="31">
        <f>L15</f>
        <v>1686</v>
      </c>
      <c r="R15" s="35">
        <f t="shared" si="2"/>
        <v>2697.6000000000004</v>
      </c>
    </row>
    <row r="16" spans="2:18" ht="15">
      <c r="B16" s="106">
        <v>6</v>
      </c>
      <c r="C16" s="131"/>
      <c r="D16" s="132"/>
      <c r="E16" s="133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>M16</f>
        <v>0</v>
      </c>
      <c r="R16" s="35">
        <f t="shared" si="2"/>
        <v>0</v>
      </c>
    </row>
    <row r="17" spans="2:18" ht="15">
      <c r="B17" s="106">
        <v>7</v>
      </c>
      <c r="C17" s="131"/>
      <c r="D17" s="132"/>
      <c r="E17" s="133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1.6</v>
      </c>
      <c r="Q17" s="31">
        <f>N17</f>
        <v>0</v>
      </c>
      <c r="R17" s="35">
        <f t="shared" si="2"/>
        <v>0</v>
      </c>
    </row>
    <row r="18" spans="2:18" ht="15">
      <c r="B18" s="106">
        <v>8</v>
      </c>
      <c r="C18" s="131"/>
      <c r="D18" s="132"/>
      <c r="E18" s="133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2"/>
        <v>0</v>
      </c>
    </row>
    <row r="19" spans="2:18" ht="15">
      <c r="B19" s="106">
        <v>9</v>
      </c>
      <c r="C19" s="131"/>
      <c r="D19" s="132"/>
      <c r="E19" s="133"/>
      <c r="F19" s="103"/>
      <c r="G19" s="112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2"/>
        <v>0</v>
      </c>
    </row>
    <row r="20" spans="2:18" ht="15">
      <c r="B20" s="106">
        <v>10</v>
      </c>
      <c r="C20" s="131"/>
      <c r="D20" s="132"/>
      <c r="E20" s="133"/>
      <c r="F20" s="103"/>
      <c r="G20" s="112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2"/>
        <v>0</v>
      </c>
    </row>
    <row r="21" spans="2:18" ht="15">
      <c r="B21" s="106">
        <v>11</v>
      </c>
      <c r="C21" s="134"/>
      <c r="D21" s="135"/>
      <c r="E21" s="13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34"/>
      <c r="D22" s="135"/>
      <c r="E22" s="13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34"/>
      <c r="D23" s="135"/>
      <c r="E23" s="13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34"/>
      <c r="D24" s="135"/>
      <c r="E24" s="13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30902.4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30902.4</v>
      </c>
      <c r="M31" s="122"/>
      <c r="N31" s="123"/>
      <c r="O31" s="124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5871.456</v>
      </c>
      <c r="M32" s="131"/>
      <c r="N32" s="132"/>
      <c r="O32" s="133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36773.856</v>
      </c>
      <c r="M33" s="131"/>
      <c r="N33" s="132"/>
      <c r="O33" s="133"/>
      <c r="P33" s="29"/>
      <c r="Q33" s="29"/>
      <c r="W33" s="109"/>
    </row>
    <row r="34" spans="13:23" ht="15">
      <c r="M34" s="131"/>
      <c r="N34" s="132"/>
      <c r="O34" s="133"/>
      <c r="P34" s="29"/>
      <c r="Q34" s="29"/>
      <c r="W34" s="109"/>
    </row>
    <row r="36" ht="15">
      <c r="AB36" s="8">
        <f>+Y35+Z35+AA35+AB35</f>
        <v>0</v>
      </c>
    </row>
  </sheetData>
  <sheetProtection formatCells="0"/>
  <mergeCells count="24">
    <mergeCell ref="M32:O32"/>
    <mergeCell ref="C20:E20"/>
    <mergeCell ref="C21:E21"/>
    <mergeCell ref="C13:E13"/>
    <mergeCell ref="C14:E14"/>
    <mergeCell ref="C15:E15"/>
    <mergeCell ref="M31:O31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2014-04-16T12:21:46Z</cp:lastPrinted>
  <dcterms:created xsi:type="dcterms:W3CDTF">2013-07-12T05:01:37Z</dcterms:created>
  <dcterms:modified xsi:type="dcterms:W3CDTF">2014-04-17T16:01:24Z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