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315" windowWidth="15600" windowHeight="775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4519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/>
  <c r="Q11"/>
  <c r="Q20"/>
  <c r="Q19"/>
  <c r="Q18"/>
  <c r="Q17"/>
  <c r="Q16"/>
  <c r="R11"/>
  <c r="H11"/>
  <c r="J11" s="1"/>
  <c r="Q13"/>
  <c r="R13"/>
  <c r="H13"/>
  <c r="J13" s="1"/>
  <c r="R12"/>
  <c r="H12"/>
  <c r="J12" s="1"/>
  <c r="Q15"/>
  <c r="R15"/>
  <c r="H15"/>
  <c r="J15" s="1"/>
  <c r="Q14"/>
  <c r="R18"/>
  <c r="H18"/>
  <c r="J18" s="1"/>
  <c r="AB36"/>
  <c r="R14"/>
  <c r="H14"/>
  <c r="J14" s="1"/>
  <c r="R16"/>
  <c r="H16"/>
  <c r="J16" s="1"/>
  <c r="R17"/>
  <c r="H17"/>
  <c r="J17" s="1"/>
  <c r="R19"/>
  <c r="H19"/>
  <c r="J19" s="1"/>
  <c r="R20"/>
  <c r="H20"/>
  <c r="J20" s="1"/>
  <c r="R21"/>
  <c r="R22"/>
  <c r="R23"/>
  <c r="H23"/>
  <c r="J23" s="1"/>
  <c r="R24"/>
  <c r="H24"/>
  <c r="J24" s="1"/>
  <c r="R25"/>
  <c r="R26"/>
  <c r="R27"/>
  <c r="H27"/>
  <c r="J27" s="1"/>
  <c r="R28"/>
  <c r="H28"/>
  <c r="J28" s="1"/>
  <c r="I6"/>
  <c r="D7"/>
  <c r="J4"/>
  <c r="F8"/>
  <c r="J7"/>
  <c r="F7"/>
  <c r="F6"/>
  <c r="E5"/>
  <c r="D8"/>
  <c r="D6"/>
  <c r="H21"/>
  <c r="J21" s="1"/>
  <c r="H22"/>
  <c r="J22" s="1"/>
  <c r="H25"/>
  <c r="J25" s="1"/>
  <c r="H26"/>
  <c r="J26" s="1"/>
  <c r="J8"/>
  <c r="J29" l="1"/>
  <c r="J30" s="1"/>
  <c r="J31" s="1"/>
  <c r="J32" s="1"/>
  <c r="J33" s="1"/>
</calcChain>
</file>

<file path=xl/sharedStrings.xml><?xml version="1.0" encoding="utf-8"?>
<sst xmlns="http://schemas.openxmlformats.org/spreadsheetml/2006/main" count="829" uniqueCount="599">
  <si>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</si>
  <si>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</si>
  <si>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</si>
  <si>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</si>
  <si>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</si>
  <si>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</si>
  <si>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</si>
  <si>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</si>
  <si>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</si>
  <si>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</si>
  <si>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</si>
  <si>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</si>
  <si>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</si>
  <si>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</si>
  <si>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</si>
  <si>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</si>
  <si>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</si>
  <si>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</si>
  <si>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</si>
  <si>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</si>
  <si>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</si>
  <si>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</si>
  <si>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</si>
  <si>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</si>
  <si>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</si>
  <si>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</si>
  <si>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</si>
  <si>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</si>
  <si>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</si>
  <si>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</si>
  <si>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</si>
  <si>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</si>
  <si>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</si>
  <si>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</si>
  <si>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</si>
  <si>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</si>
  <si>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</si>
  <si>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</si>
  <si>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</si>
  <si>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</si>
  <si>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</si>
  <si>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</si>
  <si>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</si>
  <si>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</si>
  <si>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</si>
  <si>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</si>
  <si>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</si>
  <si>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</si>
  <si>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</si>
  <si>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</si>
  <si>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</si>
  <si>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</si>
  <si>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</si>
  <si>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</si>
  <si>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</si>
  <si>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</si>
  <si>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</si>
  <si>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</si>
  <si>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</si>
  <si>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</si>
  <si>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</si>
  <si>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</si>
  <si>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</si>
  <si>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</si>
  <si>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</si>
  <si>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</si>
  <si>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</si>
  <si>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</si>
  <si>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</si>
  <si>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</si>
  <si>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</si>
  <si>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</si>
  <si>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</si>
  <si>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</si>
  <si>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</si>
  <si>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</si>
  <si>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</si>
  <si>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</si>
  <si>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</si>
  <si>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</si>
  <si>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</si>
  <si>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</si>
  <si>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</si>
  <si>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</si>
  <si>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</si>
  <si>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</si>
  <si>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</si>
  <si>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</si>
  <si>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</si>
  <si>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</si>
  <si>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</si>
  <si>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</si>
  <si>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</si>
  <si>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</si>
  <si>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</si>
  <si>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</si>
  <si>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</si>
  <si>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</si>
  <si>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</si>
  <si>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</si>
  <si>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</si>
  <si>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</si>
  <si>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</si>
  <si>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</si>
  <si>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</si>
  <si>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</si>
  <si>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</si>
  <si>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</si>
  <si>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</si>
  <si>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</si>
  <si>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</si>
  <si>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</si>
  <si>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</si>
  <si>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</si>
  <si>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</si>
  <si>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</si>
  <si>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</si>
  <si>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</si>
  <si>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</si>
  <si>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</si>
  <si>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</si>
  <si>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</si>
  <si>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</si>
  <si>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</si>
  <si>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</si>
  <si>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</si>
  <si>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</si>
  <si>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</si>
  <si>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</si>
  <si>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</si>
  <si>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</si>
  <si>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</si>
  <si>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</si>
  <si>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</si>
  <si>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</si>
  <si>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</si>
  <si>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</si>
  <si>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</si>
  <si>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</si>
  <si>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</si>
  <si>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</si>
  <si>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</si>
  <si>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</si>
  <si>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</si>
  <si>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</si>
  <si>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</si>
  <si>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</si>
  <si>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</si>
  <si>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</si>
  <si>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</si>
  <si>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</si>
  <si>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</si>
  <si>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</si>
  <si>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</si>
  <si>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</si>
  <si>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</si>
  <si>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</si>
  <si>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</si>
  <si>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</si>
  <si>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</si>
  <si>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</si>
  <si>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</si>
  <si>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</si>
  <si>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</si>
  <si>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</si>
  <si>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</si>
  <si>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</si>
  <si>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</si>
  <si>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</si>
  <si>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</si>
  <si>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</si>
  <si>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</si>
  <si>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</si>
  <si>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</si>
  <si>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</si>
  <si>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</si>
  <si>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</si>
  <si>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</si>
  <si>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</si>
  <si>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</si>
  <si>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</si>
  <si>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</si>
  <si>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</si>
  <si>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</si>
  <si>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</si>
  <si>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</si>
  <si>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</si>
  <si>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</si>
  <si>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</si>
  <si>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</si>
  <si>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</si>
  <si>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</si>
  <si>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</si>
  <si>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</si>
  <si>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</si>
  <si>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</si>
  <si>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</si>
  <si>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</si>
  <si>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</si>
  <si>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</si>
  <si>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</si>
  <si>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</si>
  <si>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</si>
  <si>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</si>
  <si>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</si>
  <si>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</si>
  <si>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</si>
  <si>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</si>
  <si>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</si>
  <si>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</si>
  <si>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</si>
  <si>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</si>
  <si>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</si>
  <si>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</si>
  <si>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</si>
  <si>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</si>
  <si>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</si>
  <si>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</si>
  <si>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</si>
  <si>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</si>
  <si>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</si>
  <si>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</si>
  <si>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</si>
  <si>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</si>
  <si>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</si>
  <si>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</si>
  <si>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</si>
  <si>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</si>
  <si>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</si>
  <si>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</si>
  <si>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</si>
  <si>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</si>
  <si>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</si>
  <si>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</si>
  <si>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</si>
  <si>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</si>
  <si>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</si>
  <si>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</si>
  <si>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</si>
  <si>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</si>
  <si>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</si>
  <si>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</si>
  <si>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</si>
  <si>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</si>
  <si>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</si>
  <si>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</si>
  <si>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</si>
  <si>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</si>
  <si>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</si>
  <si>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</si>
  <si>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</si>
  <si>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</si>
  <si>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</si>
  <si>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</si>
  <si>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</si>
  <si>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</si>
  <si>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</si>
  <si>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</si>
  <si>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</si>
  <si>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</si>
  <si>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</si>
  <si>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</si>
  <si>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</si>
  <si>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</si>
  <si>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</si>
  <si>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</si>
  <si>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</si>
  <si>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</si>
  <si>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</si>
  <si>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</si>
  <si>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</si>
  <si>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</si>
  <si>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</si>
  <si>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</si>
  <si>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</si>
  <si>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</si>
  <si>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</si>
  <si>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</si>
  <si>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</si>
  <si>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</si>
  <si>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</si>
  <si>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</si>
  <si>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</si>
  <si>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</si>
  <si>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</si>
  <si>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</si>
  <si>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</si>
  <si>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</si>
  <si>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</si>
  <si>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</si>
  <si>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</si>
  <si>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</si>
  <si>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</si>
  <si>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</si>
  <si>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</si>
  <si>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</si>
  <si>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</si>
  <si>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</si>
  <si>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</si>
  <si>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</si>
  <si>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</si>
  <si>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</si>
  <si>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</si>
  <si>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</si>
  <si>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</si>
  <si>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</si>
  <si>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</si>
  <si>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</si>
  <si>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</si>
  <si>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</si>
  <si>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</si>
  <si>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</si>
  <si>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</si>
  <si>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</si>
  <si>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</si>
  <si>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</si>
  <si>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</si>
  <si>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</si>
  <si>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</si>
  <si>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</si>
  <si>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</si>
  <si>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</si>
  <si>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</si>
  <si>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</si>
  <si>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</si>
  <si>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</si>
  <si>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</si>
  <si>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</si>
  <si>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</si>
  <si>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</si>
  <si>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</si>
  <si>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</si>
  <si>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</si>
  <si>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</si>
  <si>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</si>
  <si>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</si>
  <si>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</si>
  <si>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</si>
  <si>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</si>
  <si>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</si>
  <si>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</si>
  <si>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</si>
  <si>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</si>
  <si>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</si>
  <si>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</si>
  <si>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</si>
  <si>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</si>
  <si>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</si>
  <si>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</si>
  <si>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</si>
  <si>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</si>
  <si>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</si>
  <si>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</si>
  <si>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</si>
  <si>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</si>
  <si>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</si>
  <si>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</si>
  <si>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</si>
  <si>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</si>
  <si>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</si>
  <si>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</si>
  <si>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</si>
  <si>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</si>
  <si>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</si>
  <si>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</si>
  <si>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</si>
  <si>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</si>
  <si>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</si>
  <si>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</si>
  <si>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</si>
  <si>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</si>
  <si>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</si>
  <si>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</si>
  <si>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</si>
  <si>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</si>
  <si>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</si>
  <si>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</si>
  <si>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</si>
  <si>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</si>
  <si>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</si>
  <si>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</si>
  <si>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</si>
  <si>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</si>
  <si>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</si>
  <si>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</si>
  <si>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</si>
  <si>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</si>
  <si>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</si>
  <si>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</si>
  <si>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</si>
  <si>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</si>
  <si>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</si>
  <si>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</si>
  <si>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</si>
  <si>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</si>
  <si>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</si>
  <si>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</si>
  <si>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</si>
  <si>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</si>
  <si>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</si>
  <si>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</si>
  <si>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</si>
  <si>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</si>
  <si>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</si>
  <si>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</si>
  <si>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</si>
  <si>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</si>
  <si>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</si>
  <si>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</si>
  <si>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</si>
  <si>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</si>
  <si>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</si>
  <si>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</si>
  <si>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</si>
  <si>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</si>
  <si>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</si>
  <si>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</si>
  <si>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</si>
  <si>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</si>
  <si>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</si>
  <si>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</si>
  <si>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</si>
  <si>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</si>
  <si>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</si>
  <si>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</si>
  <si>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</si>
  <si>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</si>
  <si>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</si>
  <si>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</si>
  <si>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</si>
  <si>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</si>
  <si>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</si>
  <si>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</si>
  <si>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</si>
  <si>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</si>
  <si>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</si>
  <si>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</si>
  <si>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</si>
  <si>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</si>
  <si>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</si>
  <si>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</si>
  <si>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</si>
  <si>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</si>
  <si>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</si>
  <si>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</si>
  <si>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</si>
  <si>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</si>
  <si>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</si>
  <si>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</si>
  <si>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</si>
  <si>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</si>
  <si>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</si>
  <si>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</si>
  <si>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</si>
  <si>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</si>
  <si>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</si>
  <si>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</si>
  <si>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</si>
  <si>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</si>
  <si>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</si>
  <si>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</si>
  <si>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</si>
  <si>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</si>
  <si>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</si>
  <si>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</si>
  <si>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</si>
  <si>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</si>
  <si>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</si>
  <si>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</si>
  <si>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</si>
  <si>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</si>
  <si>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</si>
  <si>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</si>
  <si>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</si>
  <si>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</si>
  <si>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</si>
  <si>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</si>
  <si>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</si>
  <si>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</si>
  <si>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</si>
  <si>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</si>
  <si>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</si>
  <si>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</si>
  <si>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</si>
  <si>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</si>
  <si>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</si>
  <si>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</si>
  <si>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</si>
  <si>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</si>
  <si>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</si>
  <si>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</si>
  <si>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</si>
  <si>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</si>
  <si>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</si>
  <si>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</si>
  <si>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</si>
  <si>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</si>
  <si>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</si>
  <si>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</si>
  <si>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</si>
  <si>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</si>
  <si>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</si>
  <si>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</si>
  <si>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</si>
  <si>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</si>
  <si>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</si>
  <si>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</si>
  <si>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</si>
  <si>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</si>
  <si>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</si>
  <si>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</si>
  <si>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</si>
  <si>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</si>
  <si>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</si>
  <si>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</si>
  <si>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</si>
  <si>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</si>
  <si>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</si>
  <si>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</si>
  <si>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</si>
  <si>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</si>
  <si>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</si>
  <si>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</si>
  <si>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</si>
  <si>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</si>
  <si>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</si>
  <si>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</si>
  <si>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</si>
  <si>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</si>
  <si>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</si>
  <si>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</si>
  <si>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</si>
  <si>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</si>
  <si>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</si>
  <si>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</si>
  <si>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</si>
  <si>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</si>
  <si>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</si>
  <si>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</si>
  <si>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</si>
  <si>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</si>
  <si>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</si>
  <si>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</si>
  <si>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</si>
  <si>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</si>
  <si>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</si>
  <si>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</si>
  <si>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</si>
  <si>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</si>
  <si>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</si>
  <si>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</si>
  <si>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</si>
  <si>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</si>
  <si>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</si>
  <si>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</si>
  <si>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</si>
  <si>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</si>
  <si>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</si>
  <si>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</si>
  <si>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</si>
  <si>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</si>
  <si>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</si>
  <si>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</si>
  <si>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</si>
  <si>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</si>
  <si>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</si>
  <si>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</si>
  <si>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</si>
  <si>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</si>
  <si>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</si>
  <si>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</si>
  <si>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</si>
  <si>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</si>
  <si>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</si>
  <si>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</si>
  <si>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</si>
  <si>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</si>
  <si>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</si>
  <si>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</si>
  <si>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</si>
  <si>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</si>
  <si>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</si>
  <si>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</si>
  <si>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</si>
  <si>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</si>
  <si>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</si>
  <si>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</si>
  <si>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</si>
  <si>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</si>
  <si>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</si>
  <si>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</si>
  <si>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</si>
  <si>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</si>
  <si>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</si>
  <si>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</si>
  <si>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 xml:space="preserve"> </t>
  </si>
  <si>
    <t>DIMACO</t>
  </si>
  <si>
    <t>BUJE HIDRAULICO 50MM 32MM</t>
  </si>
  <si>
    <t>GOMA SELLO SANITARIO 40MM 32MM</t>
  </si>
</sst>
</file>

<file path=xl/styles.xml><?xml version="1.0" encoding="utf-8"?>
<styleSheet xmlns="http://schemas.openxmlformats.org/spreadsheetml/2006/main">
  <numFmts count="3">
    <numFmt numFmtId="164" formatCode="[$-340A]d&quot; de &quot;mmmm&quot; de &quot;yyyy;@"/>
    <numFmt numFmtId="165" formatCode="00000\-0000"/>
    <numFmt numFmtId="166" formatCode="0;\-0;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5" fillId="2" borderId="8" xfId="0" applyFont="1" applyFill="1" applyBorder="1" applyProtection="1">
      <protection locked="0"/>
    </xf>
    <xf numFmtId="3" fontId="7" fillId="0" borderId="27" xfId="0" applyNumberFormat="1" applyFont="1" applyBorder="1" applyProtection="1"/>
    <xf numFmtId="0" fontId="0" fillId="0" borderId="0" xfId="0" applyAlignment="1">
      <alignment horizontal="right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</xf>
    <xf numFmtId="164" fontId="11" fillId="2" borderId="6" xfId="0" applyNumberFormat="1" applyFont="1" applyFill="1" applyBorder="1" applyAlignment="1" applyProtection="1">
      <alignment horizontal="left" vertical="center"/>
    </xf>
    <xf numFmtId="0" fontId="8" fillId="2" borderId="9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164" fontId="11" fillId="2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protection locked="0"/>
    </xf>
    <xf numFmtId="0" fontId="12" fillId="2" borderId="16" xfId="0" applyFont="1" applyFill="1" applyBorder="1" applyProtection="1">
      <protection locked="0"/>
    </xf>
    <xf numFmtId="0" fontId="12" fillId="2" borderId="9" xfId="0" applyFont="1" applyFill="1" applyBorder="1" applyAlignment="1" applyProtection="1">
      <protection locked="0"/>
    </xf>
    <xf numFmtId="0" fontId="12" fillId="2" borderId="8" xfId="0" applyFont="1" applyFill="1" applyBorder="1" applyAlignment="1" applyProtection="1">
      <protection locked="0"/>
    </xf>
    <xf numFmtId="0" fontId="12" fillId="2" borderId="10" xfId="0" applyFont="1" applyFill="1" applyBorder="1" applyAlignment="1" applyProtection="1">
      <protection locked="0"/>
    </xf>
    <xf numFmtId="0" fontId="11" fillId="2" borderId="1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right"/>
      <protection locked="0"/>
    </xf>
    <xf numFmtId="1" fontId="8" fillId="2" borderId="15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right"/>
      <protection locked="0"/>
    </xf>
    <xf numFmtId="9" fontId="8" fillId="2" borderId="17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18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>
      <protection locked="0"/>
    </xf>
    <xf numFmtId="0" fontId="8" fillId="2" borderId="17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Protection="1">
      <protection locked="0"/>
    </xf>
    <xf numFmtId="0" fontId="8" fillId="2" borderId="19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13" fillId="0" borderId="4" xfId="1" applyNumberFormat="1" applyFont="1" applyFill="1" applyBorder="1" applyAlignment="1" applyProtection="1">
      <alignment horizontal="center" vertical="center"/>
      <protection locked="0"/>
    </xf>
    <xf numFmtId="166" fontId="8" fillId="2" borderId="11" xfId="0" applyNumberFormat="1" applyFont="1" applyFill="1" applyBorder="1" applyAlignment="1" applyProtection="1">
      <alignment horizontal="center"/>
    </xf>
    <xf numFmtId="166" fontId="8" fillId="2" borderId="11" xfId="0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</xf>
    <xf numFmtId="166" fontId="8" fillId="2" borderId="16" xfId="0" applyNumberFormat="1" applyFont="1" applyFill="1" applyBorder="1" applyAlignment="1" applyProtection="1">
      <alignment horizontal="center"/>
    </xf>
    <xf numFmtId="166" fontId="8" fillId="2" borderId="16" xfId="0" applyNumberFormat="1" applyFont="1" applyFill="1" applyBorder="1" applyAlignment="1" applyProtection="1">
      <alignment horizontal="center"/>
      <protection locked="0"/>
    </xf>
    <xf numFmtId="166" fontId="8" fillId="2" borderId="6" xfId="0" applyNumberFormat="1" applyFont="1" applyFill="1" applyBorder="1" applyAlignment="1" applyProtection="1">
      <alignment horizontal="center"/>
    </xf>
    <xf numFmtId="166" fontId="8" fillId="2" borderId="22" xfId="0" applyNumberFormat="1" applyFont="1" applyFill="1" applyBorder="1" applyAlignment="1" applyProtection="1">
      <alignment horizontal="center"/>
    </xf>
    <xf numFmtId="166" fontId="8" fillId="2" borderId="22" xfId="0" applyNumberFormat="1" applyFont="1" applyFill="1" applyBorder="1" applyAlignment="1" applyProtection="1">
      <alignment horizontal="center"/>
      <protection locked="0"/>
    </xf>
    <xf numFmtId="166" fontId="8" fillId="2" borderId="10" xfId="0" applyNumberFormat="1" applyFont="1" applyFill="1" applyBorder="1" applyAlignment="1" applyProtection="1">
      <alignment horizontal="center"/>
    </xf>
    <xf numFmtId="166" fontId="14" fillId="0" borderId="0" xfId="0" applyNumberFormat="1" applyFont="1" applyFill="1" applyBorder="1" applyProtection="1"/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5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166" fontId="15" fillId="2" borderId="6" xfId="0" applyNumberFormat="1" applyFont="1" applyFill="1" applyBorder="1" applyAlignment="1" applyProtection="1">
      <alignment horizontal="left"/>
    </xf>
    <xf numFmtId="166" fontId="15" fillId="2" borderId="3" xfId="0" applyNumberFormat="1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3" fillId="0" borderId="0" xfId="1"/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Protection="1">
      <protection locked="0"/>
    </xf>
    <xf numFmtId="0" fontId="16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166" fontId="16" fillId="2" borderId="16" xfId="0" applyNumberFormat="1" applyFont="1" applyFill="1" applyBorder="1" applyAlignment="1" applyProtection="1">
      <alignment horizontal="center"/>
    </xf>
    <xf numFmtId="166" fontId="16" fillId="2" borderId="16" xfId="0" applyNumberFormat="1" applyFont="1" applyFill="1" applyBorder="1" applyAlignment="1" applyProtection="1">
      <alignment horizontal="center"/>
      <protection locked="0"/>
    </xf>
    <xf numFmtId="166" fontId="16" fillId="2" borderId="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6" xfId="0" applyNumberFormat="1" applyFont="1" applyFill="1" applyBorder="1" applyAlignment="1" applyProtection="1">
      <alignment horizontal="left"/>
    </xf>
    <xf numFmtId="166" fontId="15" fillId="2" borderId="0" xfId="0" applyNumberFormat="1" applyFont="1" applyFill="1" applyBorder="1" applyAlignment="1" applyProtection="1">
      <alignment horizontal="left"/>
    </xf>
    <xf numFmtId="166" fontId="9" fillId="2" borderId="0" xfId="0" applyNumberFormat="1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2" borderId="5" xfId="0" applyNumberFormat="1" applyFont="1" applyFill="1" applyBorder="1" applyAlignment="1" applyProtection="1">
      <alignment horizontal="center"/>
      <protection locked="0"/>
    </xf>
  </cellXfs>
  <cellStyles count="4">
    <cellStyle name="Hipervínculo" xfId="1" builtinId="8"/>
    <cellStyle name="Normal" xfId="0" builtinId="0"/>
    <cellStyle name="Normal 2" xfId="2"/>
    <cellStyle name="Porcentual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B36"/>
  <sheetViews>
    <sheetView tabSelected="1" workbookViewId="0">
      <selection activeCell="G13" sqref="G13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>
      <c r="B2" s="9"/>
      <c r="C2" s="10"/>
      <c r="D2" s="10"/>
      <c r="E2" s="10"/>
      <c r="F2" s="11"/>
      <c r="G2" s="12"/>
      <c r="H2" s="12"/>
      <c r="I2" s="13"/>
      <c r="J2" s="84">
        <v>1596</v>
      </c>
      <c r="K2" s="7" t="s">
        <v>595</v>
      </c>
      <c r="L2" s="7"/>
    </row>
    <row r="3" spans="2:18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>
      <c r="B5" s="41"/>
      <c r="C5" s="42"/>
      <c r="D5" s="43"/>
      <c r="E5" s="119" t="str">
        <f>VLOOKUP(D4,CLIENTES,4,FALSE)</f>
        <v>AV.PDTE.FREI MONTALVA 3899</v>
      </c>
      <c r="F5" s="119"/>
      <c r="G5" s="119"/>
      <c r="H5" s="119"/>
      <c r="I5" s="119"/>
      <c r="J5" s="120"/>
      <c r="K5" s="20"/>
    </row>
    <row r="6" spans="2:18" ht="17.25" customHeight="1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21">
        <f>VLOOKUP(D4,CLIENTES,5,FALSE)</f>
        <v>0</v>
      </c>
      <c r="G6" s="121"/>
      <c r="H6" s="121"/>
      <c r="I6" s="94">
        <f>VLOOKUP(D4,CLIENTES,11,FALSE)</f>
        <v>0</v>
      </c>
      <c r="J6" s="44"/>
    </row>
    <row r="7" spans="2:18">
      <c r="B7" s="41" t="s">
        <v>25</v>
      </c>
      <c r="C7" s="42"/>
      <c r="D7" s="99">
        <f>VLOOKUP(D4,CLIENTES,3,FALSE)</f>
        <v>0</v>
      </c>
      <c r="E7" s="42" t="s">
        <v>8</v>
      </c>
      <c r="F7" s="121" t="str">
        <f>VLOOKUP(D4,CLIENTES,6,FALSE)</f>
        <v>CONCHALI</v>
      </c>
      <c r="G7" s="121"/>
      <c r="H7" s="121"/>
      <c r="I7" s="42" t="s">
        <v>26</v>
      </c>
      <c r="J7" s="101" t="str">
        <f>VLOOKUP(D4,CLIENTES,8,FALSE)</f>
        <v>Luis Barriento Nuñez</v>
      </c>
    </row>
    <row r="8" spans="2:18" ht="15.75" thickBot="1">
      <c r="B8" s="117" t="s">
        <v>28</v>
      </c>
      <c r="C8" s="118"/>
      <c r="D8" s="99">
        <f>VLOOKUP(D4,CLIENTES,7,FALSE)</f>
        <v>0</v>
      </c>
      <c r="E8" s="42" t="s">
        <v>11</v>
      </c>
      <c r="F8" s="122">
        <f>VLOOKUP(D4,CLIENTES,12,FALSE)</f>
        <v>0</v>
      </c>
      <c r="G8" s="122"/>
      <c r="H8" s="122"/>
      <c r="I8" s="42" t="s">
        <v>14</v>
      </c>
      <c r="J8" s="45">
        <f ca="1">TODAY()</f>
        <v>41743</v>
      </c>
      <c r="K8" s="20"/>
      <c r="L8" s="20"/>
    </row>
    <row r="9" spans="2:18" ht="16.5" thickTop="1" thickBot="1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>
      <c r="B10" s="50" t="s">
        <v>1</v>
      </c>
      <c r="C10" s="132" t="s">
        <v>24</v>
      </c>
      <c r="D10" s="133"/>
      <c r="E10" s="134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 t="s">
        <v>596</v>
      </c>
      <c r="N10" s="25"/>
      <c r="O10" s="25"/>
      <c r="P10" s="26" t="s">
        <v>16</v>
      </c>
      <c r="Q10" s="25" t="s">
        <v>19</v>
      </c>
      <c r="R10" s="27" t="s">
        <v>20</v>
      </c>
    </row>
    <row r="11" spans="2:18">
      <c r="B11" s="95">
        <v>1</v>
      </c>
      <c r="C11" s="123" t="s">
        <v>597</v>
      </c>
      <c r="D11" s="124"/>
      <c r="E11" s="125"/>
      <c r="F11" s="104">
        <v>5</v>
      </c>
      <c r="G11" s="111" t="s">
        <v>23</v>
      </c>
      <c r="H11" s="85">
        <f>VLOOKUP(B11,COTIZADO,8,FALSE)</f>
        <v>311.09999999999997</v>
      </c>
      <c r="I11" s="86"/>
      <c r="J11" s="87">
        <f t="shared" ref="J11:J28" si="0">F11*H11*(1-I11/100)</f>
        <v>1555.4999999999998</v>
      </c>
      <c r="K11" s="28">
        <v>1</v>
      </c>
      <c r="L11" s="29"/>
      <c r="M11" s="29">
        <v>183</v>
      </c>
      <c r="N11" s="29"/>
      <c r="O11" s="29"/>
      <c r="P11" s="30">
        <v>1.7</v>
      </c>
      <c r="Q11" s="31">
        <f>+M11</f>
        <v>183</v>
      </c>
      <c r="R11" s="35">
        <f>Q11*P11</f>
        <v>311.09999999999997</v>
      </c>
    </row>
    <row r="12" spans="2:18">
      <c r="B12" s="135">
        <v>2</v>
      </c>
      <c r="C12" s="126" t="s">
        <v>598</v>
      </c>
      <c r="D12" s="127"/>
      <c r="E12" s="128"/>
      <c r="F12" s="103">
        <v>5</v>
      </c>
      <c r="G12" s="112" t="s">
        <v>23</v>
      </c>
      <c r="H12" s="88">
        <f t="shared" ref="H12:H28" si="1">VLOOKUP(B12,COTIZADO,8,FALSE)</f>
        <v>421.59999999999997</v>
      </c>
      <c r="I12" s="89">
        <v>0</v>
      </c>
      <c r="J12" s="90">
        <f t="shared" si="0"/>
        <v>2108</v>
      </c>
      <c r="K12" s="28">
        <v>2</v>
      </c>
      <c r="L12" s="29"/>
      <c r="M12" s="29">
        <v>248</v>
      </c>
      <c r="N12" s="29"/>
      <c r="O12" s="29"/>
      <c r="P12" s="30">
        <v>1.7</v>
      </c>
      <c r="Q12" s="31">
        <f>M12</f>
        <v>248</v>
      </c>
      <c r="R12" s="35">
        <f t="shared" ref="R12:R28" si="2">Q12*P12</f>
        <v>421.59999999999997</v>
      </c>
    </row>
    <row r="13" spans="2:18">
      <c r="B13" s="106">
        <v>3</v>
      </c>
      <c r="C13" s="126"/>
      <c r="D13" s="127"/>
      <c r="E13" s="128"/>
      <c r="F13" s="103"/>
      <c r="G13" s="112"/>
      <c r="H13" s="114">
        <f t="shared" si="1"/>
        <v>0</v>
      </c>
      <c r="I13" s="115"/>
      <c r="J13" s="116">
        <f t="shared" si="0"/>
        <v>0</v>
      </c>
      <c r="K13" s="28">
        <v>3</v>
      </c>
      <c r="L13" s="29"/>
      <c r="M13" s="29"/>
      <c r="N13" s="29"/>
      <c r="O13" s="29"/>
      <c r="P13" s="30">
        <v>1</v>
      </c>
      <c r="Q13" s="31">
        <f t="shared" ref="Q12:Q20" si="3">N13</f>
        <v>0</v>
      </c>
      <c r="R13" s="35">
        <f t="shared" si="2"/>
        <v>0</v>
      </c>
    </row>
    <row r="14" spans="2:18">
      <c r="B14" s="106">
        <v>4</v>
      </c>
      <c r="C14" s="126"/>
      <c r="D14" s="127"/>
      <c r="E14" s="128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 t="shared" si="3"/>
        <v>0</v>
      </c>
      <c r="R14" s="35">
        <f t="shared" si="2"/>
        <v>0</v>
      </c>
    </row>
    <row r="15" spans="2:18">
      <c r="B15" s="106">
        <v>5</v>
      </c>
      <c r="C15" s="126"/>
      <c r="D15" s="127"/>
      <c r="E15" s="128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1.5</v>
      </c>
      <c r="Q15" s="31">
        <f t="shared" si="3"/>
        <v>0</v>
      </c>
      <c r="R15" s="35">
        <f t="shared" si="2"/>
        <v>0</v>
      </c>
    </row>
    <row r="16" spans="2:18">
      <c r="B16" s="106">
        <v>6</v>
      </c>
      <c r="C16" s="126"/>
      <c r="D16" s="127"/>
      <c r="E16" s="128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1.6</v>
      </c>
      <c r="Q16" s="31">
        <f t="shared" si="3"/>
        <v>0</v>
      </c>
      <c r="R16" s="35">
        <f t="shared" si="2"/>
        <v>0</v>
      </c>
    </row>
    <row r="17" spans="2:23">
      <c r="B17" s="106">
        <v>7</v>
      </c>
      <c r="C17" s="126"/>
      <c r="D17" s="127"/>
      <c r="E17" s="128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1.6</v>
      </c>
      <c r="Q17" s="31">
        <f t="shared" si="3"/>
        <v>0</v>
      </c>
      <c r="R17" s="35">
        <f t="shared" si="2"/>
        <v>0</v>
      </c>
    </row>
    <row r="18" spans="2:23">
      <c r="B18" s="106">
        <v>8</v>
      </c>
      <c r="C18" s="126"/>
      <c r="D18" s="127"/>
      <c r="E18" s="128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1.6</v>
      </c>
      <c r="Q18" s="31">
        <f t="shared" si="3"/>
        <v>0</v>
      </c>
      <c r="R18" s="35">
        <f t="shared" si="2"/>
        <v>0</v>
      </c>
    </row>
    <row r="19" spans="2:23">
      <c r="B19" s="106">
        <v>9</v>
      </c>
      <c r="C19" s="126"/>
      <c r="D19" s="127"/>
      <c r="E19" s="128"/>
      <c r="F19" s="103"/>
      <c r="G19" s="112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1.6</v>
      </c>
      <c r="Q19" s="31">
        <f t="shared" si="3"/>
        <v>0</v>
      </c>
      <c r="R19" s="35">
        <f t="shared" si="2"/>
        <v>0</v>
      </c>
    </row>
    <row r="20" spans="2:23">
      <c r="B20" s="106">
        <v>10</v>
      </c>
      <c r="C20" s="126"/>
      <c r="D20" s="127"/>
      <c r="E20" s="128"/>
      <c r="F20" s="103"/>
      <c r="G20" s="112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1.5</v>
      </c>
      <c r="Q20" s="31">
        <f t="shared" si="3"/>
        <v>0</v>
      </c>
      <c r="R20" s="35">
        <f t="shared" si="2"/>
        <v>0</v>
      </c>
    </row>
    <row r="21" spans="2:23">
      <c r="B21" s="106">
        <v>11</v>
      </c>
      <c r="C21" s="129"/>
      <c r="D21" s="130"/>
      <c r="E21" s="131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>
      <c r="B22" s="106">
        <v>12</v>
      </c>
      <c r="C22" s="129"/>
      <c r="D22" s="130"/>
      <c r="E22" s="131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>
      <c r="B23" s="106">
        <v>13</v>
      </c>
      <c r="C23" s="129"/>
      <c r="D23" s="130"/>
      <c r="E23" s="131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>
      <c r="B24" s="106">
        <v>14</v>
      </c>
      <c r="C24" s="129"/>
      <c r="D24" s="130"/>
      <c r="E24" s="131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3663.5</v>
      </c>
      <c r="R29" s="108"/>
    </row>
    <row r="30" spans="2:23" ht="15.75" thickBot="1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3663.5</v>
      </c>
      <c r="M31" s="123"/>
      <c r="N31" s="124"/>
      <c r="O31" s="125"/>
      <c r="P31" s="29"/>
      <c r="Q31" s="29"/>
      <c r="W31" s="109"/>
    </row>
    <row r="32" spans="2:23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696.06500000000005</v>
      </c>
      <c r="M32" s="126"/>
      <c r="N32" s="127"/>
      <c r="O32" s="128"/>
      <c r="P32" s="29"/>
      <c r="Q32" s="29"/>
      <c r="W32" s="109"/>
    </row>
    <row r="33" spans="2:28" ht="15.75" thickBot="1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4359.5650000000005</v>
      </c>
      <c r="M33" s="126"/>
      <c r="N33" s="127"/>
      <c r="O33" s="128"/>
      <c r="P33" s="29"/>
      <c r="Q33" s="29"/>
      <c r="W33" s="109"/>
    </row>
    <row r="34" spans="2:28">
      <c r="M34" s="126"/>
      <c r="N34" s="127"/>
      <c r="O34" s="128"/>
      <c r="P34" s="29"/>
      <c r="Q34" s="29"/>
      <c r="W34" s="109"/>
    </row>
    <row r="36" spans="2:28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C13:E13"/>
    <mergeCell ref="C14:E14"/>
    <mergeCell ref="C15:E15"/>
    <mergeCell ref="C12:E12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B8:C8"/>
    <mergeCell ref="E5:J5"/>
    <mergeCell ref="F6:H6"/>
    <mergeCell ref="F7:H7"/>
    <mergeCell ref="F8:H8"/>
    <mergeCell ref="M31:O31"/>
    <mergeCell ref="C20:E20"/>
    <mergeCell ref="C21:E21"/>
    <mergeCell ref="C10:E10"/>
    <mergeCell ref="C11:E11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>
      <c r="A8">
        <v>7</v>
      </c>
      <c r="B8" s="36" t="s">
        <v>78</v>
      </c>
      <c r="C8" t="s">
        <v>79</v>
      </c>
      <c r="G8" t="s">
        <v>33</v>
      </c>
    </row>
    <row r="9" spans="1:13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>
      <c r="A52">
        <v>51</v>
      </c>
      <c r="B52" s="36" t="s">
        <v>288</v>
      </c>
      <c r="C52" t="s">
        <v>289</v>
      </c>
      <c r="G52" t="s">
        <v>33</v>
      </c>
    </row>
    <row r="53" spans="1:13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>
      <c r="A59">
        <v>58</v>
      </c>
      <c r="B59" s="36" t="s">
        <v>324</v>
      </c>
      <c r="C59" t="s">
        <v>325</v>
      </c>
      <c r="G59" t="s">
        <v>33</v>
      </c>
    </row>
    <row r="60" spans="1:13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>
      <c r="A86">
        <v>85</v>
      </c>
      <c r="B86" s="36" t="s">
        <v>446</v>
      </c>
      <c r="C86" t="s">
        <v>447</v>
      </c>
      <c r="G86" t="s">
        <v>33</v>
      </c>
    </row>
    <row r="87" spans="1:13">
      <c r="A87">
        <v>86</v>
      </c>
      <c r="B87" s="36" t="s">
        <v>448</v>
      </c>
      <c r="C87" t="s">
        <v>449</v>
      </c>
      <c r="G87" t="s">
        <v>33</v>
      </c>
    </row>
    <row r="88" spans="1:13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>
      <c r="A104">
        <v>103</v>
      </c>
      <c r="B104" s="36" t="s">
        <v>530</v>
      </c>
      <c r="C104" t="s">
        <v>531</v>
      </c>
      <c r="G104" t="s">
        <v>33</v>
      </c>
    </row>
    <row r="105" spans="1:13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MATI</cp:lastModifiedBy>
  <cp:lastPrinted>2014-04-11T20:47:56Z</cp:lastPrinted>
  <dcterms:created xsi:type="dcterms:W3CDTF">2013-07-12T05:01:37Z</dcterms:created>
  <dcterms:modified xsi:type="dcterms:W3CDTF">2014-04-14T15:17:43Z</dcterms:modified>
</cp:coreProperties>
</file>