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315" windowWidth="15600" windowHeight="775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 l="1"/>
  <c r="R12" i="1" s="1"/>
  <c r="H12" i="1" s="1"/>
  <c r="J12" i="1" s="1"/>
  <c r="Q11" i="1"/>
  <c r="R11" i="1" s="1"/>
  <c r="H11" i="1" s="1"/>
  <c r="J11" i="1" s="1"/>
  <c r="R13" i="1"/>
  <c r="H13" i="1" s="1"/>
  <c r="J13" i="1" s="1"/>
  <c r="R15" i="1"/>
  <c r="H15" i="1" s="1"/>
  <c r="J15" i="1" s="1"/>
  <c r="R18" i="1"/>
  <c r="H18" i="1" s="1"/>
  <c r="J18" i="1" s="1"/>
  <c r="AB36" i="1"/>
  <c r="R14" i="1"/>
  <c r="H14" i="1" s="1"/>
  <c r="J14" i="1" s="1"/>
  <c r="R16" i="1"/>
  <c r="H16" i="1" s="1"/>
  <c r="J16" i="1" s="1"/>
  <c r="R17" i="1"/>
  <c r="H17" i="1" s="1"/>
  <c r="J17" i="1" s="1"/>
  <c r="R19" i="1"/>
  <c r="R20" i="1"/>
  <c r="H20" i="1" s="1"/>
  <c r="J20" i="1" s="1"/>
  <c r="R21" i="1"/>
  <c r="H21" i="1" s="1"/>
  <c r="J21" i="1" s="1"/>
  <c r="R22" i="1"/>
  <c r="H22" i="1" s="1"/>
  <c r="J22" i="1" s="1"/>
  <c r="R23" i="1"/>
  <c r="R24" i="1"/>
  <c r="R25" i="1"/>
  <c r="R26" i="1"/>
  <c r="R27" i="1"/>
  <c r="R28" i="1"/>
  <c r="I6" i="1"/>
  <c r="D7" i="1"/>
  <c r="J4" i="1"/>
  <c r="F8" i="1"/>
  <c r="J7" i="1"/>
  <c r="F7" i="1"/>
  <c r="F6" i="1"/>
  <c r="E5" i="1"/>
  <c r="D8" i="1"/>
  <c r="D6" i="1"/>
  <c r="H19" i="1"/>
  <c r="J19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<sst xmlns="http://schemas.openxmlformats.org/spreadsheetml/2006/main" count="848" uniqueCount="609">
  <si>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</si>
  <si>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</si>
  <si>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</si>
  <si>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</si>
  <si>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</si>
  <si>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</si>
  <si>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</si>
  <si>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</si>
  <si>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</si>
  <si>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</si>
  <si>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</si>
  <si>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</si>
  <si>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</si>
  <si>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</si>
  <si>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</si>
  <si>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</si>
  <si>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</si>
  <si>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</si>
  <si>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</si>
  <si>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</si>
  <si>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</si>
  <si>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</si>
  <si>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</si>
  <si>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</si>
  <si>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</si>
  <si>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</si>
  <si>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</si>
  <si>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</si>
  <si>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</si>
  <si>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</si>
  <si>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</si>
  <si>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</si>
  <si>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</si>
  <si>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</si>
  <si>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</si>
  <si>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</si>
  <si>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</si>
  <si>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</si>
  <si>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</si>
  <si>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</si>
  <si>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</si>
  <si>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</si>
  <si>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</si>
  <si>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</si>
  <si>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</si>
  <si>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</si>
  <si>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</si>
  <si>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</si>
  <si>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</si>
  <si>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</si>
  <si>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</si>
  <si>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</si>
  <si>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</si>
  <si>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</si>
  <si>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</si>
  <si>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</si>
  <si>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</si>
  <si>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</si>
  <si>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</si>
  <si>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</si>
  <si>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</si>
  <si>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</si>
  <si>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</si>
  <si>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</si>
  <si>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</si>
  <si>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</si>
  <si>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</si>
  <si>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</si>
  <si>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</si>
  <si>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</si>
  <si>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</si>
  <si>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</si>
  <si>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</si>
  <si>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</si>
  <si>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</si>
  <si>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</si>
  <si>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</si>
  <si>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</si>
  <si>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</si>
  <si>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</si>
  <si>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</si>
  <si>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</si>
  <si>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</si>
  <si>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</si>
  <si>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</si>
  <si>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</si>
  <si>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</si>
  <si>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</si>
  <si>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</si>
  <si>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</si>
  <si>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</si>
  <si>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</si>
  <si>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</si>
  <si>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</si>
  <si>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</si>
  <si>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</si>
  <si>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</si>
  <si>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</si>
  <si>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</si>
  <si>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</si>
  <si>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</si>
  <si>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</si>
  <si>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</si>
  <si>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</si>
  <si>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</si>
  <si>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</si>
  <si>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</si>
  <si>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</si>
  <si>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</si>
  <si>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</si>
  <si>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</si>
  <si>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</si>
  <si>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</si>
  <si>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</si>
  <si>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</si>
  <si>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</si>
  <si>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</si>
  <si>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</si>
  <si>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</si>
  <si>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</si>
  <si>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</si>
  <si>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</si>
  <si>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</si>
  <si>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</si>
  <si>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</si>
  <si>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</si>
  <si>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</si>
  <si>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</si>
  <si>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</si>
  <si>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</si>
  <si>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</si>
  <si>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</si>
  <si>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</si>
  <si>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</si>
  <si>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</si>
  <si>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</si>
  <si>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</si>
  <si>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</si>
  <si>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</si>
  <si>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</si>
  <si>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</si>
  <si>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</si>
  <si>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</si>
  <si>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</si>
  <si>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</si>
  <si>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</si>
  <si>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</si>
  <si>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</si>
  <si>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</si>
  <si>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</si>
  <si>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</si>
  <si>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</si>
  <si>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</si>
  <si>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</si>
  <si>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</si>
  <si>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</si>
  <si>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</si>
  <si>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</si>
  <si>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</si>
  <si>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</si>
  <si>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</si>
  <si>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</si>
  <si>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</si>
  <si>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</si>
  <si>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</si>
  <si>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</si>
  <si>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</si>
  <si>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</si>
  <si>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</si>
  <si>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</si>
  <si>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</si>
  <si>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</si>
  <si>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</si>
  <si>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</si>
  <si>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</si>
  <si>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</si>
  <si>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</si>
  <si>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</si>
  <si>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</si>
  <si>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</si>
  <si>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</si>
  <si>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</si>
  <si>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</si>
  <si>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</si>
  <si>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</si>
  <si>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</si>
  <si>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</si>
  <si>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</si>
  <si>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</si>
  <si>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</si>
  <si>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</si>
  <si>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</si>
  <si>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</si>
  <si>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</si>
  <si>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</si>
  <si>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</si>
  <si>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</si>
  <si>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</si>
  <si>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</si>
  <si>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</si>
  <si>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</si>
  <si>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</si>
  <si>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</si>
  <si>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</si>
  <si>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</si>
  <si>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</si>
  <si>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</si>
  <si>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</si>
  <si>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</si>
  <si>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</si>
  <si>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</si>
  <si>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</si>
  <si>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</si>
  <si>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</si>
  <si>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</si>
  <si>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</si>
  <si>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</si>
  <si>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</si>
  <si>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</si>
  <si>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</si>
  <si>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</si>
  <si>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</si>
  <si>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</si>
  <si>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</si>
  <si>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</si>
  <si>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</si>
  <si>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</si>
  <si>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</si>
  <si>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</si>
  <si>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</si>
  <si>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</si>
  <si>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</si>
  <si>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</si>
  <si>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</si>
  <si>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</si>
  <si>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</si>
  <si>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</si>
  <si>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</si>
  <si>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</si>
  <si>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</si>
  <si>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</si>
  <si>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</si>
  <si>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</si>
  <si>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</si>
  <si>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</si>
  <si>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</si>
  <si>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</si>
  <si>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</si>
  <si>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</si>
  <si>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</si>
  <si>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</si>
  <si>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</si>
  <si>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</si>
  <si>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</si>
  <si>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</si>
  <si>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</si>
  <si>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</si>
  <si>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</si>
  <si>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</si>
  <si>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</si>
  <si>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</si>
  <si>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</si>
  <si>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</si>
  <si>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</si>
  <si>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</si>
  <si>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</si>
  <si>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</si>
  <si>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</si>
  <si>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</si>
  <si>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</si>
  <si>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</si>
  <si>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</si>
  <si>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</si>
  <si>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</si>
  <si>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</si>
  <si>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</si>
  <si>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</si>
  <si>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</si>
  <si>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</si>
  <si>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</si>
  <si>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</si>
  <si>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</si>
  <si>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</si>
  <si>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</si>
  <si>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</si>
  <si>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</si>
  <si>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</si>
  <si>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</si>
  <si>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</si>
  <si>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</si>
  <si>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</si>
  <si>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</si>
  <si>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</si>
  <si>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</si>
  <si>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</si>
  <si>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</si>
  <si>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</si>
  <si>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</si>
  <si>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</si>
  <si>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</si>
  <si>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</si>
  <si>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</si>
  <si>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</si>
  <si>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</si>
  <si>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</si>
  <si>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</si>
  <si>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</si>
  <si>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</si>
  <si>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</si>
  <si>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</si>
  <si>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</si>
  <si>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</si>
  <si>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</si>
  <si>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</si>
  <si>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</si>
  <si>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</si>
  <si>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</si>
  <si>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</si>
  <si>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</si>
  <si>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</si>
  <si>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</si>
  <si>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</si>
  <si>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</si>
  <si>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</si>
  <si>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</si>
  <si>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</si>
  <si>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</si>
  <si>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</si>
  <si>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</si>
  <si>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</si>
  <si>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</si>
  <si>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</si>
  <si>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</si>
  <si>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</si>
  <si>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</si>
  <si>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</si>
  <si>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</si>
  <si>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</si>
  <si>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</si>
  <si>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</si>
  <si>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</si>
  <si>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</si>
  <si>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</si>
  <si>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</si>
  <si>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</si>
  <si>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</si>
  <si>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</si>
  <si>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</si>
  <si>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</si>
  <si>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</si>
  <si>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</si>
  <si>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</si>
  <si>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</si>
  <si>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</si>
  <si>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</si>
  <si>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</si>
  <si>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</si>
  <si>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</si>
  <si>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</si>
  <si>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</si>
  <si>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</si>
  <si>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</si>
  <si>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</si>
  <si>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</si>
  <si>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</si>
  <si>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</si>
  <si>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</si>
  <si>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</si>
  <si>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</si>
  <si>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</si>
  <si>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</si>
  <si>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</si>
  <si>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</si>
  <si>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</si>
  <si>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</si>
  <si>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</si>
  <si>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</si>
  <si>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</si>
  <si>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</si>
  <si>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</si>
  <si>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</si>
  <si>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</si>
  <si>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</si>
  <si>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</si>
  <si>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</si>
  <si>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</si>
  <si>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</si>
  <si>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</si>
  <si>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</si>
  <si>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</si>
  <si>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</si>
  <si>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</si>
  <si>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</si>
  <si>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</si>
  <si>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</si>
  <si>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</si>
  <si>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</si>
  <si>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</si>
  <si>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</si>
  <si>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</si>
  <si>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</si>
  <si>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</si>
  <si>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</si>
  <si>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</si>
  <si>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</si>
  <si>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</si>
  <si>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</si>
  <si>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</si>
  <si>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</si>
  <si>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</si>
  <si>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</si>
  <si>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</si>
  <si>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</si>
  <si>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</si>
  <si>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</si>
  <si>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</si>
  <si>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</si>
  <si>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</si>
  <si>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</si>
  <si>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</si>
  <si>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</si>
  <si>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</si>
  <si>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</si>
  <si>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</si>
  <si>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</si>
  <si>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</si>
  <si>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</si>
  <si>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</si>
  <si>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</si>
  <si>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</si>
  <si>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</si>
  <si>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</si>
  <si>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</si>
  <si>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</si>
  <si>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</si>
  <si>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</si>
  <si>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</si>
  <si>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</si>
  <si>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</si>
  <si>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</si>
  <si>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</si>
  <si>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</si>
  <si>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</si>
  <si>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</si>
  <si>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</si>
  <si>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</si>
  <si>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</si>
  <si>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</si>
  <si>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</si>
  <si>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</si>
  <si>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</si>
  <si>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</si>
  <si>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</si>
  <si>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</si>
  <si>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</si>
  <si>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</si>
  <si>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</si>
  <si>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</si>
  <si>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</si>
  <si>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</si>
  <si>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</si>
  <si>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</si>
  <si>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</si>
  <si>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</si>
  <si>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</si>
  <si>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</si>
  <si>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</si>
  <si>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</si>
  <si>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</si>
  <si>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</si>
  <si>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</si>
  <si>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</si>
  <si>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</si>
  <si>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</si>
  <si>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</si>
  <si>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</si>
  <si>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</si>
  <si>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</si>
  <si>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</si>
  <si>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</si>
  <si>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</si>
  <si>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</si>
  <si>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</si>
  <si>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</si>
  <si>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</si>
  <si>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</si>
  <si>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</si>
  <si>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</si>
  <si>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</si>
  <si>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</si>
  <si>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</si>
  <si>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</si>
  <si>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</si>
  <si>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</si>
  <si>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</si>
  <si>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</si>
  <si>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</si>
  <si>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</si>
  <si>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</si>
  <si>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</si>
  <si>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</si>
  <si>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</si>
  <si>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</si>
  <si>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</si>
  <si>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</si>
  <si>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</si>
  <si>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</si>
  <si>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</si>
  <si>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</si>
  <si>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</si>
  <si>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</si>
  <si>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</si>
  <si>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</si>
  <si>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</si>
  <si>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</si>
  <si>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</si>
  <si>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</si>
  <si>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</si>
  <si>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</si>
  <si>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</si>
  <si>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</si>
  <si>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</si>
  <si>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</si>
  <si>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</si>
  <si>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</si>
  <si>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</si>
  <si>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</si>
  <si>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</si>
  <si>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</si>
  <si>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</si>
  <si>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</si>
  <si>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</si>
  <si>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</si>
  <si>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</si>
  <si>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</si>
  <si>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</si>
  <si>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</si>
  <si>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</si>
  <si>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</si>
  <si>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</si>
  <si>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</si>
  <si>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</si>
  <si>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</si>
  <si>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</si>
  <si>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</si>
  <si>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</si>
  <si>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</si>
  <si>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</si>
  <si>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</si>
  <si>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</si>
  <si>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</si>
  <si>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</si>
  <si>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</si>
  <si>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</si>
  <si>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</si>
  <si>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</si>
  <si>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</si>
  <si>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</si>
  <si>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</si>
  <si>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</si>
  <si>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</si>
  <si>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</si>
  <si>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</si>
  <si>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</si>
  <si>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</si>
  <si>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</si>
  <si>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</si>
  <si>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</si>
  <si>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</si>
  <si>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</si>
  <si>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</si>
  <si>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</si>
  <si>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</si>
  <si>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</si>
  <si>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</si>
  <si>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</si>
  <si>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</si>
  <si>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</si>
  <si>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</si>
  <si>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</si>
  <si>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</si>
  <si>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</si>
  <si>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</si>
  <si>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</si>
  <si>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</si>
  <si>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</si>
  <si>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</si>
  <si>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</si>
  <si>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</si>
  <si>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</si>
  <si>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</si>
  <si>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</si>
  <si>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</si>
  <si>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</si>
  <si>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</si>
  <si>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MTS</t>
  </si>
  <si>
    <t>dimaco</t>
  </si>
  <si>
    <t>TEE 1" CON REDUCCION A 1/2" BRONCE</t>
  </si>
  <si>
    <t>COPLA 1/2" BRONCE</t>
  </si>
  <si>
    <t>CODO 1/2" BRONCE HI</t>
  </si>
  <si>
    <t>TEE PVC  50MM GRIS</t>
  </si>
  <si>
    <t>REDUCCION PVC DE 50MM A 40MM GRIS</t>
  </si>
  <si>
    <t>CODO PVC 40MM GRIS</t>
  </si>
  <si>
    <t xml:space="preserve"> TEE PVC 40MM GRIS</t>
  </si>
  <si>
    <t>TEE 1/2" BRONCE</t>
  </si>
  <si>
    <t>LLAVE PASO 1/2" A SOLDAR "FULL VERDE"</t>
  </si>
  <si>
    <t>CODO 1/2"BRONCE</t>
  </si>
  <si>
    <t>TIRA PVC 40MM GRIS (6MTS)</t>
  </si>
  <si>
    <t>TIRAS DE CAÑERIA CU TIPO L 1/2 ( 6MTS)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</si>
</sst>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16" fillId="2" borderId="5" xfId="0" applyNumberFormat="1" applyFont="1" applyFill="1" applyBorder="1" applyAlignment="1" applyProtection="1">
      <alignment horizontal="center"/>
      <protection locked="0"/>
    </xf>
    <xf numFmtId="0" fontId="16" fillId="2" borderId="16" xfId="0" applyFont="1" applyFill="1" applyBorder="1" applyProtection="1">
      <protection locked="0"/>
    </xf>
    <xf numFmtId="0" fontId="16" fillId="2" borderId="11" xfId="0" applyFont="1" applyFill="1" applyBorder="1" applyProtection="1"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zoomScaleNormal="100" workbookViewId="0">
      <selection activeCell="P13" sqref="P1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>
        <v>1523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 x14ac:dyDescent="0.25">
      <c r="B5" s="41"/>
      <c r="C5" s="42"/>
      <c r="D5" s="43"/>
      <c r="E5" s="125" t="str">
        <f>VLOOKUP(D4,CLIENTES,4,FALSE)</f>
        <v>AV.PDTE.FREI MONTALVA 3899</v>
      </c>
      <c r="F5" s="125"/>
      <c r="G5" s="125"/>
      <c r="H5" s="125"/>
      <c r="I5" s="125"/>
      <c r="J5" s="126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27">
        <f>VLOOKUP(D4,CLIENTES,5,FALSE)</f>
        <v>0</v>
      </c>
      <c r="G6" s="127"/>
      <c r="H6" s="127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>
        <f>VLOOKUP(D4,CLIENTES,3,FALSE)</f>
        <v>0</v>
      </c>
      <c r="E7" s="42" t="s">
        <v>8</v>
      </c>
      <c r="F7" s="127" t="str">
        <f>VLOOKUP(D4,CLIENTES,6,FALSE)</f>
        <v>CONCHALI</v>
      </c>
      <c r="G7" s="127"/>
      <c r="H7" s="127"/>
      <c r="I7" s="42" t="s">
        <v>26</v>
      </c>
      <c r="J7" s="101" t="str">
        <f>VLOOKUP(D4,CLIENTES,8,FALSE)</f>
        <v>Luis Barriento Nuñez</v>
      </c>
    </row>
    <row r="8" spans="2:18" ht="15.75" thickBot="1" x14ac:dyDescent="0.3">
      <c r="B8" s="123" t="s">
        <v>28</v>
      </c>
      <c r="C8" s="124"/>
      <c r="D8" s="99">
        <f>VLOOKUP(D4,CLIENTES,7,FALSE)</f>
        <v>0</v>
      </c>
      <c r="E8" s="42" t="s">
        <v>11</v>
      </c>
      <c r="F8" s="128">
        <f>VLOOKUP(D4,CLIENTES,12,FALSE)</f>
        <v>0</v>
      </c>
      <c r="G8" s="128"/>
      <c r="H8" s="128"/>
      <c r="I8" s="42" t="s">
        <v>14</v>
      </c>
      <c r="J8" s="45">
        <f ca="1">TODAY()</f>
        <v>41719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11" t="s">
        <v>24</v>
      </c>
      <c r="D10" s="112"/>
      <c r="E10" s="113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/>
      <c r="N10" s="25" t="s">
        <v>596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14" t="s">
        <v>597</v>
      </c>
      <c r="D11" s="115"/>
      <c r="E11" s="116"/>
      <c r="F11" s="132">
        <v>1</v>
      </c>
      <c r="G11" s="131" t="s">
        <v>23</v>
      </c>
      <c r="H11" s="85">
        <f>VLOOKUP(B11,COTIZADO,8,FALSE)</f>
        <v>2604.4</v>
      </c>
      <c r="I11" s="86"/>
      <c r="J11" s="87">
        <f t="shared" ref="J11:J28" si="0">F11*H11*(1-I11/100)</f>
        <v>2604.4</v>
      </c>
      <c r="K11" s="28">
        <v>1</v>
      </c>
      <c r="L11" s="29"/>
      <c r="M11" s="29"/>
      <c r="N11" s="29">
        <v>1532</v>
      </c>
      <c r="O11" s="29"/>
      <c r="P11" s="30">
        <v>1.7</v>
      </c>
      <c r="Q11" s="31">
        <f>N11</f>
        <v>1532</v>
      </c>
      <c r="R11" s="35">
        <f>Q11*P11</f>
        <v>2604.4</v>
      </c>
    </row>
    <row r="12" spans="2:18" x14ac:dyDescent="0.25">
      <c r="B12" s="110">
        <v>2</v>
      </c>
      <c r="C12" s="117" t="s">
        <v>608</v>
      </c>
      <c r="D12" s="118"/>
      <c r="E12" s="119"/>
      <c r="F12" s="108">
        <v>7</v>
      </c>
      <c r="G12" s="130" t="s">
        <v>595</v>
      </c>
      <c r="H12" s="88">
        <f t="shared" ref="H12:H28" si="1">VLOOKUP(B12,COTIZADO,8,FALSE)</f>
        <v>23694.400000000001</v>
      </c>
      <c r="I12" s="89">
        <v>0</v>
      </c>
      <c r="J12" s="90">
        <f t="shared" si="0"/>
        <v>165860.80000000002</v>
      </c>
      <c r="K12" s="28">
        <v>2</v>
      </c>
      <c r="L12" s="29"/>
      <c r="M12" s="29"/>
      <c r="N12" s="29">
        <v>14809</v>
      </c>
      <c r="O12" s="29"/>
      <c r="P12" s="30">
        <v>1.6</v>
      </c>
      <c r="Q12" s="31">
        <f>N12</f>
        <v>14809</v>
      </c>
      <c r="R12" s="35">
        <f t="shared" ref="R12:R28" si="2">Q12*P12</f>
        <v>23694.400000000001</v>
      </c>
    </row>
    <row r="13" spans="2:18" x14ac:dyDescent="0.25">
      <c r="B13" s="110">
        <v>3</v>
      </c>
      <c r="C13" s="117" t="s">
        <v>598</v>
      </c>
      <c r="D13" s="118"/>
      <c r="E13" s="119"/>
      <c r="F13" s="108">
        <v>8</v>
      </c>
      <c r="G13" s="130" t="s">
        <v>23</v>
      </c>
      <c r="H13" s="88">
        <f t="shared" si="1"/>
        <v>302.59999999999997</v>
      </c>
      <c r="I13" s="89"/>
      <c r="J13" s="90">
        <f t="shared" si="0"/>
        <v>2420.7999999999997</v>
      </c>
      <c r="K13" s="28">
        <v>3</v>
      </c>
      <c r="L13" s="29"/>
      <c r="M13" s="29"/>
      <c r="N13" s="29">
        <v>178</v>
      </c>
      <c r="O13" s="29"/>
      <c r="P13" s="30">
        <v>1.7</v>
      </c>
      <c r="Q13" s="31">
        <f>N13</f>
        <v>178</v>
      </c>
      <c r="R13" s="35">
        <f t="shared" si="2"/>
        <v>302.59999999999997</v>
      </c>
    </row>
    <row r="14" spans="2:18" x14ac:dyDescent="0.25">
      <c r="B14" s="129">
        <v>4</v>
      </c>
      <c r="C14" s="117" t="s">
        <v>599</v>
      </c>
      <c r="D14" s="118"/>
      <c r="E14" s="119"/>
      <c r="F14" s="108">
        <v>6</v>
      </c>
      <c r="G14" s="130" t="s">
        <v>23</v>
      </c>
      <c r="H14" s="88">
        <f t="shared" si="1"/>
        <v>816</v>
      </c>
      <c r="I14" s="89">
        <v>0</v>
      </c>
      <c r="J14" s="90">
        <f t="shared" si="0"/>
        <v>4896</v>
      </c>
      <c r="K14" s="28">
        <v>4</v>
      </c>
      <c r="L14" s="29"/>
      <c r="M14" s="29"/>
      <c r="N14" s="29">
        <v>480</v>
      </c>
      <c r="O14" s="29"/>
      <c r="P14" s="30">
        <v>1.7</v>
      </c>
      <c r="Q14" s="31">
        <f>N14</f>
        <v>480</v>
      </c>
      <c r="R14" s="35">
        <f t="shared" si="2"/>
        <v>816</v>
      </c>
    </row>
    <row r="15" spans="2:18" x14ac:dyDescent="0.25">
      <c r="B15" s="129">
        <v>5</v>
      </c>
      <c r="C15" s="117" t="s">
        <v>600</v>
      </c>
      <c r="D15" s="118"/>
      <c r="E15" s="119"/>
      <c r="F15" s="108">
        <v>1</v>
      </c>
      <c r="G15" s="130" t="s">
        <v>23</v>
      </c>
      <c r="H15" s="88">
        <f t="shared" si="1"/>
        <v>702.1</v>
      </c>
      <c r="I15" s="89">
        <v>0</v>
      </c>
      <c r="J15" s="90">
        <f t="shared" si="0"/>
        <v>702.1</v>
      </c>
      <c r="K15" s="109">
        <v>5</v>
      </c>
      <c r="L15" s="29"/>
      <c r="M15" s="29"/>
      <c r="N15" s="29">
        <v>413</v>
      </c>
      <c r="O15" s="29"/>
      <c r="P15" s="30">
        <v>1.7</v>
      </c>
      <c r="Q15" s="31">
        <f>N15</f>
        <v>413</v>
      </c>
      <c r="R15" s="35">
        <f t="shared" si="2"/>
        <v>702.1</v>
      </c>
    </row>
    <row r="16" spans="2:18" x14ac:dyDescent="0.25">
      <c r="B16" s="129">
        <v>6</v>
      </c>
      <c r="C16" s="117" t="s">
        <v>601</v>
      </c>
      <c r="D16" s="118"/>
      <c r="E16" s="119"/>
      <c r="F16" s="108">
        <v>1</v>
      </c>
      <c r="G16" s="130" t="s">
        <v>23</v>
      </c>
      <c r="H16" s="88">
        <f t="shared" si="1"/>
        <v>329.8</v>
      </c>
      <c r="I16" s="89">
        <v>0</v>
      </c>
      <c r="J16" s="90">
        <f t="shared" si="0"/>
        <v>329.8</v>
      </c>
      <c r="K16" s="109">
        <v>6</v>
      </c>
      <c r="L16" s="29"/>
      <c r="M16" s="29"/>
      <c r="N16" s="29">
        <v>194</v>
      </c>
      <c r="O16" s="29"/>
      <c r="P16" s="30">
        <v>1.7</v>
      </c>
      <c r="Q16" s="31">
        <f>N16</f>
        <v>194</v>
      </c>
      <c r="R16" s="35">
        <f t="shared" si="2"/>
        <v>329.8</v>
      </c>
    </row>
    <row r="17" spans="2:23" x14ac:dyDescent="0.25">
      <c r="B17" s="129">
        <v>7</v>
      </c>
      <c r="C17" s="117" t="s">
        <v>602</v>
      </c>
      <c r="D17" s="118"/>
      <c r="E17" s="119"/>
      <c r="F17" s="108">
        <v>6</v>
      </c>
      <c r="G17" s="130" t="s">
        <v>23</v>
      </c>
      <c r="H17" s="88">
        <f t="shared" si="1"/>
        <v>294.09999999999997</v>
      </c>
      <c r="I17" s="89">
        <v>0</v>
      </c>
      <c r="J17" s="90">
        <f t="shared" si="0"/>
        <v>1764.6</v>
      </c>
      <c r="K17" s="109">
        <v>7</v>
      </c>
      <c r="L17" s="29"/>
      <c r="M17" s="29"/>
      <c r="N17" s="29">
        <v>173</v>
      </c>
      <c r="O17" s="29"/>
      <c r="P17" s="30">
        <v>1.7</v>
      </c>
      <c r="Q17" s="31">
        <f>N17</f>
        <v>173</v>
      </c>
      <c r="R17" s="35">
        <f t="shared" si="2"/>
        <v>294.09999999999997</v>
      </c>
    </row>
    <row r="18" spans="2:23" x14ac:dyDescent="0.25">
      <c r="B18" s="129">
        <v>8</v>
      </c>
      <c r="C18" s="117" t="s">
        <v>607</v>
      </c>
      <c r="D18" s="118"/>
      <c r="E18" s="119"/>
      <c r="F18" s="108">
        <v>3</v>
      </c>
      <c r="G18" s="130" t="s">
        <v>595</v>
      </c>
      <c r="H18" s="88">
        <f t="shared" si="1"/>
        <v>3490.1</v>
      </c>
      <c r="I18" s="89">
        <v>0</v>
      </c>
      <c r="J18" s="90">
        <f t="shared" si="0"/>
        <v>10470.299999999999</v>
      </c>
      <c r="K18" s="109">
        <v>8</v>
      </c>
      <c r="L18" s="29"/>
      <c r="M18" s="29"/>
      <c r="N18" s="29">
        <v>2053</v>
      </c>
      <c r="O18" s="29"/>
      <c r="P18" s="30">
        <v>1.7</v>
      </c>
      <c r="Q18" s="31">
        <f>N18</f>
        <v>2053</v>
      </c>
      <c r="R18" s="35">
        <f t="shared" si="2"/>
        <v>3490.1</v>
      </c>
    </row>
    <row r="19" spans="2:23" x14ac:dyDescent="0.25">
      <c r="B19" s="129">
        <v>9</v>
      </c>
      <c r="C19" s="117" t="s">
        <v>603</v>
      </c>
      <c r="D19" s="118"/>
      <c r="E19" s="119"/>
      <c r="F19" s="108">
        <v>2</v>
      </c>
      <c r="G19" s="130" t="s">
        <v>23</v>
      </c>
      <c r="H19" s="88">
        <f t="shared" si="1"/>
        <v>600.1</v>
      </c>
      <c r="I19" s="89">
        <v>0</v>
      </c>
      <c r="J19" s="90">
        <f t="shared" si="0"/>
        <v>1200.2</v>
      </c>
      <c r="K19" s="109">
        <v>9</v>
      </c>
      <c r="L19" s="29"/>
      <c r="M19" s="29"/>
      <c r="N19" s="29">
        <v>353</v>
      </c>
      <c r="O19" s="29"/>
      <c r="P19" s="30">
        <v>1.7</v>
      </c>
      <c r="Q19" s="31">
        <f>N19</f>
        <v>353</v>
      </c>
      <c r="R19" s="35">
        <f t="shared" si="2"/>
        <v>600.1</v>
      </c>
    </row>
    <row r="20" spans="2:23" x14ac:dyDescent="0.25">
      <c r="B20" s="129">
        <v>10</v>
      </c>
      <c r="C20" s="117" t="s">
        <v>604</v>
      </c>
      <c r="D20" s="118"/>
      <c r="E20" s="119"/>
      <c r="F20" s="108">
        <v>2</v>
      </c>
      <c r="G20" s="130" t="s">
        <v>23</v>
      </c>
      <c r="H20" s="88">
        <f t="shared" si="1"/>
        <v>640.9</v>
      </c>
      <c r="I20" s="89">
        <v>0</v>
      </c>
      <c r="J20" s="90">
        <f t="shared" si="0"/>
        <v>1281.8</v>
      </c>
      <c r="K20" s="105">
        <v>10</v>
      </c>
      <c r="L20" s="29"/>
      <c r="M20" s="29"/>
      <c r="N20" s="29">
        <v>377</v>
      </c>
      <c r="O20" s="29"/>
      <c r="P20" s="30">
        <v>1.7</v>
      </c>
      <c r="Q20" s="31">
        <f>N20</f>
        <v>377</v>
      </c>
      <c r="R20" s="35">
        <f t="shared" si="2"/>
        <v>640.9</v>
      </c>
    </row>
    <row r="21" spans="2:23" x14ac:dyDescent="0.25">
      <c r="B21" s="129">
        <v>11</v>
      </c>
      <c r="C21" s="117" t="s">
        <v>605</v>
      </c>
      <c r="D21" s="118"/>
      <c r="E21" s="119"/>
      <c r="F21" s="108">
        <v>5</v>
      </c>
      <c r="G21" s="130" t="s">
        <v>23</v>
      </c>
      <c r="H21" s="88">
        <f t="shared" si="1"/>
        <v>2655.4</v>
      </c>
      <c r="I21" s="89">
        <v>0</v>
      </c>
      <c r="J21" s="90">
        <f t="shared" si="0"/>
        <v>13277</v>
      </c>
      <c r="K21" s="105">
        <v>11</v>
      </c>
      <c r="L21" s="29"/>
      <c r="M21" s="29"/>
      <c r="N21" s="29">
        <v>1562</v>
      </c>
      <c r="O21" s="29"/>
      <c r="P21" s="30">
        <v>1.7</v>
      </c>
      <c r="Q21" s="31">
        <f>N21</f>
        <v>1562</v>
      </c>
      <c r="R21" s="35">
        <f t="shared" si="2"/>
        <v>2655.4</v>
      </c>
    </row>
    <row r="22" spans="2:23" x14ac:dyDescent="0.25">
      <c r="B22" s="129">
        <v>12</v>
      </c>
      <c r="C22" s="117" t="s">
        <v>606</v>
      </c>
      <c r="D22" s="118"/>
      <c r="E22" s="119"/>
      <c r="F22" s="108">
        <v>16</v>
      </c>
      <c r="G22" s="130" t="s">
        <v>23</v>
      </c>
      <c r="H22" s="88">
        <f t="shared" si="1"/>
        <v>450.5</v>
      </c>
      <c r="I22" s="89">
        <v>0</v>
      </c>
      <c r="J22" s="90">
        <f t="shared" si="0"/>
        <v>7208</v>
      </c>
      <c r="K22" s="105">
        <v>12</v>
      </c>
      <c r="L22" s="29"/>
      <c r="M22" s="29"/>
      <c r="N22" s="29">
        <v>265</v>
      </c>
      <c r="O22" s="29"/>
      <c r="P22" s="30">
        <v>1.7</v>
      </c>
      <c r="Q22" s="31">
        <f>N22</f>
        <v>265</v>
      </c>
      <c r="R22" s="35">
        <f t="shared" si="2"/>
        <v>450.5</v>
      </c>
    </row>
    <row r="23" spans="2:23" x14ac:dyDescent="0.25">
      <c r="B23" s="104">
        <v>13</v>
      </c>
      <c r="C23" s="120"/>
      <c r="D23" s="121"/>
      <c r="E23" s="122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5">
        <v>13</v>
      </c>
      <c r="L23" s="29"/>
      <c r="M23" s="29"/>
      <c r="N23" s="29"/>
      <c r="O23" s="29"/>
      <c r="P23" s="30">
        <v>1.7</v>
      </c>
      <c r="Q23" s="31"/>
      <c r="R23" s="35">
        <f t="shared" si="2"/>
        <v>0</v>
      </c>
    </row>
    <row r="24" spans="2:23" x14ac:dyDescent="0.25">
      <c r="B24" s="104">
        <v>14</v>
      </c>
      <c r="C24" s="120"/>
      <c r="D24" s="121"/>
      <c r="E24" s="122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5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 x14ac:dyDescent="0.25">
      <c r="B25" s="104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5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 x14ac:dyDescent="0.25">
      <c r="B26" s="104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5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 x14ac:dyDescent="0.25">
      <c r="B27" s="104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5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 x14ac:dyDescent="0.3">
      <c r="B28" s="104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5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212015.8</v>
      </c>
      <c r="R29" s="106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212015.8</v>
      </c>
      <c r="M31" s="114"/>
      <c r="N31" s="115"/>
      <c r="O31" s="116"/>
      <c r="P31" s="29"/>
      <c r="Q31" s="29"/>
      <c r="W31" s="107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40283.002</v>
      </c>
      <c r="M32" s="117"/>
      <c r="N32" s="118"/>
      <c r="O32" s="119"/>
      <c r="P32" s="29"/>
      <c r="Q32" s="29"/>
      <c r="W32" s="107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252298.802</v>
      </c>
      <c r="M33" s="117"/>
      <c r="N33" s="118"/>
      <c r="O33" s="119"/>
      <c r="P33" s="29"/>
      <c r="Q33" s="29"/>
      <c r="W33" s="107"/>
    </row>
    <row r="34" spans="2:28" x14ac:dyDescent="0.25">
      <c r="M34" s="117"/>
      <c r="N34" s="118"/>
      <c r="O34" s="119"/>
      <c r="P34" s="29"/>
      <c r="Q34" s="29"/>
      <c r="W34" s="107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3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2014-03-19T14:43:19Z</cp:lastPrinted>
  <dcterms:created xsi:type="dcterms:W3CDTF">2013-07-12T05:01:37Z</dcterms:created>
  <dcterms:modified xsi:type="dcterms:W3CDTF">2014-03-21T14:16:16Z</dcterms:modified>
</cp:coreProperties>
</file>