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codeName="ThisWorkbook" defaultThemeVersion="124226"/>
  <bookViews>
    <workbookView xWindow="240" yWindow="255" windowWidth="15600" windowHeight="7815"/>
  </bookViews>
  <sheets>
    <sheet name="COTIZACION" sheetId="1" r:id="rId1"/>
    <sheet name="CLIENTES" sheetId="2" r:id="rId2"/>
  </sheets>
  <definedNames>
    <definedName name="_xlnm._FilterDatabase" localSheetId="1" hidden="1">CLIENTES!$A$1:$L$2</definedName>
    <definedName name="_xlnm.Print_Area" localSheetId="0">COTIZACION!$B$1:$J$33</definedName>
    <definedName name="CLIENTES">CLIENTES!$B$2:$M$201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44525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12" i="1" l="1"/>
  <c r="Q11" i="1" l="1"/>
  <c r="Q13" i="1"/>
  <c r="R13" i="1" s="1"/>
  <c r="H13" i="1" s="1"/>
  <c r="J13" i="1" s="1"/>
  <c r="R11" i="1"/>
  <c r="H11" i="1" s="1"/>
  <c r="J11" i="1" s="1"/>
  <c r="R12" i="1"/>
  <c r="H12" i="1" s="1"/>
  <c r="J12" i="1" s="1"/>
  <c r="Q15" i="1"/>
  <c r="R15" i="1" s="1"/>
  <c r="H15" i="1" s="1"/>
  <c r="J15" i="1" s="1"/>
  <c r="Q14" i="1"/>
  <c r="Q18" i="1"/>
  <c r="R18" i="1" s="1"/>
  <c r="H18" i="1" s="1"/>
  <c r="J18" i="1" s="1"/>
  <c r="Q17" i="1"/>
  <c r="Q16" i="1"/>
  <c r="AB36" i="1"/>
  <c r="R14" i="1"/>
  <c r="H14" i="1"/>
  <c r="J14" i="1" s="1"/>
  <c r="R16" i="1"/>
  <c r="R17" i="1"/>
  <c r="R19" i="1"/>
  <c r="R20" i="1"/>
  <c r="R21" i="1"/>
  <c r="R22" i="1"/>
  <c r="R23" i="1"/>
  <c r="R24" i="1"/>
  <c r="R25" i="1"/>
  <c r="R26" i="1"/>
  <c r="R27" i="1"/>
  <c r="R28" i="1"/>
  <c r="I6" i="1"/>
  <c r="D7" i="1"/>
  <c r="J4" i="1"/>
  <c r="F8" i="1"/>
  <c r="J7" i="1"/>
  <c r="F7" i="1"/>
  <c r="F6" i="1"/>
  <c r="E5" i="1"/>
  <c r="D8" i="1"/>
  <c r="D6" i="1"/>
  <c r="H16" i="1"/>
  <c r="J16" i="1" s="1"/>
  <c r="H17" i="1"/>
  <c r="J17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J8" i="1"/>
  <c r="J29" i="1" l="1"/>
  <c r="J30" i="1" s="1"/>
  <c r="J31" i="1" s="1"/>
  <c r="J32" i="1" s="1"/>
  <c r="J33" i="1" s="1"/>
</calcChain>
</file>

<file path=xl/sharedStrings.xml><?xml version="1.0" encoding="utf-8"?>
<sst xmlns="http://schemas.openxmlformats.org/spreadsheetml/2006/main" count="831" uniqueCount="601">
  <si>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</si>
  <si>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</si>
  <si>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</si>
  <si>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</si>
  <si>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</si>
  <si>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</si>
  <si>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</si>
  <si>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</si>
  <si>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</si>
  <si>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</si>
  <si>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</si>
  <si>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</si>
  <si>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</si>
  <si>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</si>
  <si>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</si>
  <si>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</si>
  <si>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</si>
  <si>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</si>
  <si>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</si>
  <si>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</si>
  <si>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</si>
  <si>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</si>
  <si>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</si>
  <si>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</si>
  <si>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</si>
  <si>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</si>
  <si>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</si>
  <si>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</si>
  <si>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</si>
  <si>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</si>
  <si>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</si>
  <si>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</si>
  <si>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</si>
  <si>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</si>
  <si>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</si>
  <si>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</si>
  <si>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</si>
  <si>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</si>
  <si>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</si>
  <si>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</si>
  <si>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</si>
  <si>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</si>
  <si>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</si>
  <si>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</si>
  <si>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</si>
  <si>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</si>
  <si>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</si>
  <si>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</si>
  <si>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</si>
  <si>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</si>
  <si>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</si>
  <si>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</si>
  <si>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</si>
  <si>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</si>
  <si>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</si>
  <si>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</si>
  <si>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</si>
  <si>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</si>
  <si>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</si>
  <si>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</si>
  <si>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</si>
  <si>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</si>
  <si>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</si>
  <si>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</si>
  <si>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</si>
  <si>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</si>
  <si>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</si>
  <si>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</si>
  <si>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</si>
  <si>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</si>
  <si>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</si>
  <si>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</si>
  <si>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</si>
  <si>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</si>
  <si>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</si>
  <si>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</si>
  <si>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</si>
  <si>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</si>
  <si>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</si>
  <si>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</si>
  <si>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</si>
  <si>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</si>
  <si>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</si>
  <si>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</si>
  <si>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</si>
  <si>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</si>
  <si>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</si>
  <si>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</si>
  <si>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</si>
  <si>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</si>
  <si>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</si>
  <si>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</si>
  <si>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</si>
  <si>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</si>
  <si>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</si>
  <si>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</si>
  <si>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</si>
  <si>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</si>
  <si>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</si>
  <si>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</si>
  <si>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</si>
  <si>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</si>
  <si>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</si>
  <si>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</si>
  <si>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</si>
  <si>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</si>
  <si>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</si>
  <si>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</si>
  <si>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</si>
  <si>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</si>
  <si>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</si>
  <si>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</si>
  <si>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</si>
  <si>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</si>
  <si>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</si>
  <si>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</si>
  <si>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</si>
  <si>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</si>
  <si>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</si>
  <si>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</si>
  <si>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</si>
  <si>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</si>
  <si>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</si>
  <si>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</si>
  <si>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</si>
  <si>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</si>
  <si>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</si>
  <si>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</si>
  <si>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</si>
  <si>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</si>
  <si>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</si>
  <si>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</si>
  <si>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</si>
  <si>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</si>
  <si>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</si>
  <si>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</si>
  <si>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</si>
  <si>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</si>
  <si>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</si>
  <si>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</si>
  <si>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</si>
  <si>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</si>
  <si>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</si>
  <si>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</si>
  <si>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</si>
  <si>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</si>
  <si>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</si>
  <si>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</si>
  <si>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</si>
  <si>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</si>
  <si>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</si>
  <si>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</si>
  <si>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</si>
  <si>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</si>
  <si>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</si>
  <si>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</si>
  <si>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</si>
  <si>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</si>
  <si>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</si>
  <si>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</si>
  <si>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</si>
  <si>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</si>
  <si>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</si>
  <si>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</si>
  <si>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</si>
  <si>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</si>
  <si>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</si>
  <si>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</si>
  <si>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</si>
  <si>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</si>
  <si>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</si>
  <si>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</si>
  <si>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</si>
  <si>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</si>
  <si>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</si>
  <si>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</si>
  <si>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</si>
  <si>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</si>
  <si>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</si>
  <si>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</si>
  <si>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</si>
  <si>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</si>
  <si>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</si>
  <si>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</si>
  <si>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</si>
  <si>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</si>
  <si>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</si>
  <si>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</si>
  <si>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</si>
  <si>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</si>
  <si>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</si>
  <si>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</si>
  <si>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</si>
  <si>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</si>
  <si>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</si>
  <si>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</si>
  <si>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</si>
  <si>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</si>
  <si>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</si>
  <si>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</si>
  <si>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</si>
  <si>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</si>
  <si>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</si>
  <si>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</si>
  <si>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</si>
  <si>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</si>
  <si>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</si>
  <si>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</si>
  <si>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</si>
  <si>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</si>
  <si>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</si>
  <si>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</si>
  <si>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</si>
  <si>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</si>
  <si>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</si>
  <si>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</si>
  <si>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</si>
  <si>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</si>
  <si>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</si>
  <si>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</si>
  <si>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</si>
  <si>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</si>
  <si>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</si>
  <si>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</si>
  <si>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</si>
  <si>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</si>
  <si>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</si>
  <si>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</si>
  <si>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</si>
  <si>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</si>
  <si>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</si>
  <si>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</si>
  <si>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</si>
  <si>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</si>
  <si>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</si>
  <si>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</si>
  <si>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</si>
  <si>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</si>
  <si>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</si>
  <si>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</si>
  <si>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</si>
  <si>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</si>
  <si>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</si>
  <si>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</si>
  <si>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</si>
  <si>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</si>
  <si>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</si>
  <si>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</si>
  <si>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</si>
  <si>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</si>
  <si>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</si>
  <si>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</si>
  <si>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</si>
  <si>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</si>
  <si>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</si>
  <si>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</si>
  <si>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</si>
  <si>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</si>
  <si>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</si>
  <si>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</si>
  <si>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</si>
  <si>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</si>
  <si>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</si>
  <si>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</si>
  <si>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</si>
  <si>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</si>
  <si>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</si>
  <si>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</si>
  <si>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</si>
  <si>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</si>
  <si>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</si>
  <si>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</si>
  <si>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</si>
  <si>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</si>
  <si>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</si>
  <si>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</si>
  <si>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</si>
  <si>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</si>
  <si>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</si>
  <si>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</si>
  <si>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</si>
  <si>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</si>
  <si>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</si>
  <si>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</si>
  <si>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</si>
  <si>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</si>
  <si>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</si>
  <si>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</si>
  <si>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</si>
  <si>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</si>
  <si>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</si>
  <si>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</si>
  <si>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</si>
  <si>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</si>
  <si>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</si>
  <si>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</si>
  <si>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</si>
  <si>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</si>
  <si>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</si>
  <si>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</si>
  <si>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</si>
  <si>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</si>
  <si>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</si>
  <si>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</si>
  <si>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</si>
  <si>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</si>
  <si>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</si>
  <si>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</si>
  <si>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</si>
  <si>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</si>
  <si>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</si>
  <si>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</si>
  <si>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</si>
  <si>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</si>
  <si>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</si>
  <si>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</si>
  <si>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</si>
  <si>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</si>
  <si>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</si>
  <si>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</si>
  <si>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</si>
  <si>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</si>
  <si>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</si>
  <si>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</si>
  <si>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</si>
  <si>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</si>
  <si>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</si>
  <si>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</si>
  <si>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</si>
  <si>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</si>
  <si>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</si>
  <si>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</si>
  <si>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</si>
  <si>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</si>
  <si>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</si>
  <si>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</si>
  <si>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</si>
  <si>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</si>
  <si>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</si>
  <si>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</si>
  <si>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</si>
  <si>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</si>
  <si>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</si>
  <si>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</si>
  <si>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</si>
  <si>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</si>
  <si>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</si>
  <si>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</si>
  <si>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</si>
  <si>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</si>
  <si>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</si>
  <si>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</si>
  <si>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</si>
  <si>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</si>
  <si>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</si>
  <si>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</si>
  <si>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</si>
  <si>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</si>
  <si>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</si>
  <si>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</si>
  <si>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</si>
  <si>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</si>
  <si>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</si>
  <si>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</si>
  <si>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</si>
  <si>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</si>
  <si>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</si>
  <si>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</si>
  <si>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</si>
  <si>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</si>
  <si>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</si>
  <si>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</si>
  <si>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</si>
  <si>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</si>
  <si>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</si>
  <si>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</si>
  <si>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</si>
  <si>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</si>
  <si>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</si>
  <si>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</si>
  <si>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</si>
  <si>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</si>
  <si>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</si>
  <si>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</si>
  <si>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</si>
  <si>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</si>
  <si>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</si>
  <si>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</si>
  <si>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</si>
  <si>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</si>
  <si>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</si>
  <si>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</si>
  <si>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</si>
  <si>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</si>
  <si>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</si>
  <si>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</si>
  <si>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</si>
  <si>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</si>
  <si>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</si>
  <si>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</si>
  <si>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</si>
  <si>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</si>
  <si>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</si>
  <si>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</si>
  <si>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</si>
  <si>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</si>
  <si>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</si>
  <si>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</si>
  <si>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</si>
  <si>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</si>
  <si>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</si>
  <si>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</si>
  <si>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</si>
  <si>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</si>
  <si>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</si>
  <si>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</si>
  <si>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</si>
  <si>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</si>
  <si>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</si>
  <si>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</si>
  <si>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</si>
  <si>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</si>
  <si>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</si>
  <si>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</si>
  <si>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</si>
  <si>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</si>
  <si>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</si>
  <si>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</si>
  <si>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</si>
  <si>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</si>
  <si>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</si>
  <si>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</si>
  <si>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</si>
  <si>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</si>
  <si>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</si>
  <si>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</si>
  <si>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</si>
  <si>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</si>
  <si>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</si>
  <si>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</si>
  <si>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</si>
  <si>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</si>
  <si>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</si>
  <si>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</si>
  <si>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</si>
  <si>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</si>
  <si>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</si>
  <si>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</si>
  <si>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</si>
  <si>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</si>
  <si>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</si>
  <si>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</si>
  <si>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</si>
  <si>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</si>
  <si>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</si>
  <si>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</si>
  <si>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</si>
  <si>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</si>
  <si>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</si>
  <si>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</si>
  <si>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</si>
  <si>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</si>
  <si>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</si>
  <si>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</si>
  <si>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</si>
  <si>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</si>
  <si>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</si>
  <si>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</si>
  <si>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</si>
  <si>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</si>
  <si>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</si>
  <si>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</si>
  <si>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</si>
  <si>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</si>
  <si>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</si>
  <si>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</si>
  <si>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</si>
  <si>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</si>
  <si>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</si>
  <si>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</si>
  <si>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</si>
  <si>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</si>
  <si>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</si>
  <si>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</si>
  <si>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</si>
  <si>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</si>
  <si>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</si>
  <si>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</si>
  <si>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</si>
  <si>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</si>
  <si>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</si>
  <si>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</si>
  <si>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</si>
  <si>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</si>
  <si>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</si>
  <si>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</si>
  <si>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</si>
  <si>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</si>
  <si>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</si>
  <si>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</si>
  <si>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</si>
  <si>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</si>
  <si>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</si>
  <si>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</si>
  <si>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</si>
  <si>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</si>
  <si>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</si>
  <si>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</si>
  <si>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</si>
  <si>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</si>
  <si>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</si>
  <si>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</si>
  <si>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</si>
  <si>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</si>
  <si>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</si>
  <si>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</si>
  <si>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</si>
  <si>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</si>
  <si>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</si>
  <si>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</si>
  <si>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</si>
  <si>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</si>
  <si>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</si>
  <si>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</si>
  <si>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</si>
  <si>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</si>
  <si>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</si>
  <si>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</si>
  <si>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</si>
  <si>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</si>
  <si>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</si>
  <si>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</si>
  <si>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</si>
  <si>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</si>
  <si>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</si>
  <si>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</si>
  <si>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</si>
  <si>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</si>
  <si>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</si>
  <si>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</si>
  <si>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</si>
  <si>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</si>
  <si>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</si>
  <si>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</si>
  <si>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</si>
  <si>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</si>
  <si>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</si>
  <si>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</si>
  <si>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</si>
  <si>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</si>
  <si>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</si>
  <si>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</si>
  <si>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</si>
  <si>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</si>
  <si>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</si>
  <si>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</si>
  <si>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</si>
  <si>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</si>
  <si>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</si>
  <si>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</si>
  <si>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</si>
  <si>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</si>
  <si>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</si>
  <si>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</si>
  <si>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</si>
  <si>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</si>
  <si>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</si>
  <si>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</si>
  <si>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</si>
  <si>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</si>
  <si>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</si>
  <si>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</si>
  <si>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</si>
  <si>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</si>
  <si>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</si>
  <si>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</si>
  <si>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</si>
  <si>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</si>
  <si>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</si>
  <si>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</si>
  <si>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89.407.400-0</t>
  </si>
  <si>
    <t>MARZULLO S.A.</t>
  </si>
  <si>
    <t>AV.PDTE.FREI MONTALVA 3899</t>
  </si>
  <si>
    <t>(2)7369332</t>
  </si>
  <si>
    <t>LUCAS DIESEL</t>
  </si>
  <si>
    <t>11111111-1</t>
  </si>
  <si>
    <t>Rodrigo Rojas</t>
  </si>
  <si>
    <t>rrojas@lucasdiesel.cl</t>
  </si>
  <si>
    <t>96.896.610-3</t>
  </si>
  <si>
    <t>ACMANET</t>
  </si>
  <si>
    <t>AV. GRAN BRETAÑA 2675</t>
  </si>
  <si>
    <t>TALCAHUANO</t>
  </si>
  <si>
    <t>ERICK ONFRAY GONZALEZ</t>
  </si>
  <si>
    <t xml:space="preserve"> +56-6-8483336</t>
  </si>
  <si>
    <t>Luis Barriento Nuñez</t>
  </si>
  <si>
    <t>MTS</t>
  </si>
  <si>
    <t>CODO BRO A SOLDAR  1/2</t>
  </si>
  <si>
    <t>DIMACO</t>
  </si>
  <si>
    <t>PLANCHA DE PV-4 1" MM (1,10 X 6MTS)</t>
  </si>
  <si>
    <t>UNION CLAMP AC INOX  304 en 4”</t>
  </si>
  <si>
    <t>SADIC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</si>
</sst>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340A]d&quot; de &quot;mmmm&quot; de &quot;yyyy;@"/>
    <numFmt numFmtId="165" formatCode="00000\-0000"/>
    <numFmt numFmtId="166" formatCode="0;\-0;;@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18"/>
      <color rgb="FFFF9900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  <border>
      <left style="thick">
        <color theme="9" tint="0.39994506668294322"/>
      </left>
      <right/>
      <top/>
      <bottom style="thick">
        <color theme="9" tint="0.39994506668294322"/>
      </bottom>
      <diagonal/>
    </border>
    <border>
      <left/>
      <right/>
      <top/>
      <bottom style="thick">
        <color theme="9" tint="0.39994506668294322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13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5" fillId="2" borderId="2" xfId="0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3" xfId="0" applyFont="1" applyFill="1" applyBorder="1" applyAlignment="1" applyProtection="1">
      <alignment horizontal="center" vertical="top" wrapText="1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6" fillId="2" borderId="5" xfId="0" applyFont="1" applyFill="1" applyBorder="1" applyProtection="1">
      <protection locked="0"/>
    </xf>
    <xf numFmtId="0" fontId="6" fillId="2" borderId="0" xfId="0" applyFont="1" applyFill="1" applyBorder="1" applyProtection="1">
      <protection locked="0"/>
    </xf>
    <xf numFmtId="0" fontId="6" fillId="2" borderId="0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164" fontId="6" fillId="2" borderId="0" xfId="0" applyNumberFormat="1" applyFont="1" applyFill="1" applyBorder="1" applyAlignment="1" applyProtection="1">
      <alignment horizontal="center" vertical="center"/>
      <protection locked="0"/>
    </xf>
    <xf numFmtId="14" fontId="7" fillId="0" borderId="3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6" fillId="0" borderId="7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0" fontId="8" fillId="0" borderId="26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8" fillId="0" borderId="28" xfId="0" applyFont="1" applyBorder="1" applyProtection="1">
      <protection locked="0"/>
    </xf>
    <xf numFmtId="0" fontId="8" fillId="0" borderId="29" xfId="0" applyFont="1" applyBorder="1" applyProtection="1">
      <protection locked="0"/>
    </xf>
    <xf numFmtId="0" fontId="6" fillId="2" borderId="8" xfId="0" applyFont="1" applyFill="1" applyBorder="1" applyProtection="1">
      <protection locked="0"/>
    </xf>
    <xf numFmtId="3" fontId="8" fillId="0" borderId="27" xfId="0" applyNumberFormat="1" applyFont="1" applyBorder="1" applyProtection="1"/>
    <xf numFmtId="0" fontId="0" fillId="0" borderId="0" xfId="0" applyAlignment="1">
      <alignment horizontal="right"/>
    </xf>
    <xf numFmtId="0" fontId="9" fillId="2" borderId="1" xfId="0" applyFont="1" applyFill="1" applyBorder="1" applyProtection="1">
      <protection locked="0"/>
    </xf>
    <xf numFmtId="0" fontId="9" fillId="2" borderId="2" xfId="0" applyFont="1" applyFill="1" applyBorder="1" applyProtection="1">
      <protection locked="0"/>
    </xf>
    <xf numFmtId="0" fontId="10" fillId="2" borderId="2" xfId="0" applyFont="1" applyFill="1" applyBorder="1" applyAlignment="1" applyProtection="1">
      <protection locked="0"/>
    </xf>
    <xf numFmtId="0" fontId="10" fillId="2" borderId="2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Protection="1">
      <protection locked="0"/>
    </xf>
    <xf numFmtId="0" fontId="9" fillId="2" borderId="0" xfId="0" applyFont="1" applyFill="1" applyBorder="1" applyProtection="1"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6" xfId="1" applyFont="1" applyFill="1" applyBorder="1" applyAlignment="1" applyProtection="1">
      <alignment horizontal="left"/>
    </xf>
    <xf numFmtId="164" fontId="12" fillId="2" borderId="6" xfId="0" applyNumberFormat="1" applyFont="1" applyFill="1" applyBorder="1" applyAlignment="1" applyProtection="1">
      <alignment horizontal="left" vertical="center"/>
    </xf>
    <xf numFmtId="0" fontId="9" fillId="2" borderId="9" xfId="0" applyFont="1" applyFill="1" applyBorder="1" applyProtection="1">
      <protection locked="0"/>
    </xf>
    <xf numFmtId="0" fontId="9" fillId="2" borderId="8" xfId="0" applyFont="1" applyFill="1" applyBorder="1" applyProtection="1">
      <protection locked="0"/>
    </xf>
    <xf numFmtId="0" fontId="12" fillId="2" borderId="8" xfId="0" applyFont="1" applyFill="1" applyBorder="1" applyProtection="1">
      <protection locked="0"/>
    </xf>
    <xf numFmtId="164" fontId="12" fillId="2" borderId="10" xfId="0" applyNumberFormat="1" applyFont="1" applyFill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13" fillId="2" borderId="5" xfId="0" applyFont="1" applyFill="1" applyBorder="1" applyAlignment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13" fillId="2" borderId="6" xfId="0" applyFont="1" applyFill="1" applyBorder="1" applyAlignment="1" applyProtection="1">
      <protection locked="0"/>
    </xf>
    <xf numFmtId="0" fontId="13" fillId="2" borderId="16" xfId="0" applyFont="1" applyFill="1" applyBorder="1" applyProtection="1">
      <protection locked="0"/>
    </xf>
    <xf numFmtId="0" fontId="13" fillId="2" borderId="9" xfId="0" applyFont="1" applyFill="1" applyBorder="1" applyAlignment="1" applyProtection="1">
      <protection locked="0"/>
    </xf>
    <xf numFmtId="0" fontId="13" fillId="2" borderId="8" xfId="0" applyFont="1" applyFill="1" applyBorder="1" applyAlignment="1" applyProtection="1">
      <protection locked="0"/>
    </xf>
    <xf numFmtId="0" fontId="13" fillId="2" borderId="10" xfId="0" applyFont="1" applyFill="1" applyBorder="1" applyAlignment="1" applyProtection="1">
      <protection locked="0"/>
    </xf>
    <xf numFmtId="0" fontId="12" fillId="2" borderId="1" xfId="0" applyFont="1" applyFill="1" applyBorder="1" applyProtection="1">
      <protection locked="0"/>
    </xf>
    <xf numFmtId="0" fontId="9" fillId="2" borderId="3" xfId="0" applyFont="1" applyFill="1" applyBorder="1" applyProtection="1">
      <protection locked="0"/>
    </xf>
    <xf numFmtId="0" fontId="9" fillId="2" borderId="12" xfId="0" applyFont="1" applyFill="1" applyBorder="1" applyAlignment="1" applyProtection="1">
      <alignment horizontal="right" vertical="center"/>
      <protection locked="0"/>
    </xf>
    <xf numFmtId="0" fontId="9" fillId="2" borderId="2" xfId="0" applyFont="1" applyFill="1" applyBorder="1" applyAlignment="1" applyProtection="1">
      <alignment horizontal="right" vertical="center"/>
      <protection locked="0"/>
    </xf>
    <xf numFmtId="0" fontId="9" fillId="2" borderId="14" xfId="0" applyFont="1" applyFill="1" applyBorder="1" applyAlignment="1" applyProtection="1">
      <alignment horizontal="right"/>
      <protection locked="0"/>
    </xf>
    <xf numFmtId="1" fontId="9" fillId="2" borderId="15" xfId="0" applyNumberFormat="1" applyFont="1" applyFill="1" applyBorder="1" applyAlignment="1" applyProtection="1">
      <alignment horizontal="center"/>
    </xf>
    <xf numFmtId="0" fontId="9" fillId="2" borderId="5" xfId="0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6" xfId="0" applyFont="1" applyFill="1" applyBorder="1" applyAlignment="1" applyProtection="1">
      <alignment horizontal="right"/>
      <protection locked="0"/>
    </xf>
    <xf numFmtId="9" fontId="9" fillId="2" borderId="17" xfId="0" applyNumberFormat="1" applyFont="1" applyFill="1" applyBorder="1" applyAlignment="1" applyProtection="1">
      <alignment horizontal="right" vertical="center"/>
      <protection locked="0"/>
    </xf>
    <xf numFmtId="9" fontId="9" fillId="2" borderId="0" xfId="0" applyNumberFormat="1" applyFont="1" applyFill="1" applyBorder="1" applyAlignment="1" applyProtection="1">
      <alignment horizontal="right" vertical="center"/>
      <protection locked="0"/>
    </xf>
    <xf numFmtId="9" fontId="9" fillId="2" borderId="7" xfId="0" applyNumberFormat="1" applyFont="1" applyFill="1" applyBorder="1" applyAlignment="1" applyProtection="1">
      <alignment horizontal="center" vertical="center"/>
      <protection locked="0"/>
    </xf>
    <xf numFmtId="1" fontId="9" fillId="2" borderId="18" xfId="0" applyNumberFormat="1" applyFont="1" applyFill="1" applyBorder="1" applyAlignment="1" applyProtection="1">
      <alignment horizontal="center"/>
    </xf>
    <xf numFmtId="0" fontId="9" fillId="2" borderId="6" xfId="0" applyFont="1" applyFill="1" applyBorder="1" applyProtection="1">
      <protection locked="0"/>
    </xf>
    <xf numFmtId="0" fontId="9" fillId="2" borderId="17" xfId="0" applyFont="1" applyFill="1" applyBorder="1" applyAlignment="1" applyProtection="1">
      <alignment horizontal="right" vertical="center"/>
      <protection locked="0"/>
    </xf>
    <xf numFmtId="0" fontId="9" fillId="2" borderId="7" xfId="0" applyFont="1" applyFill="1" applyBorder="1" applyAlignment="1" applyProtection="1">
      <alignment horizontal="right"/>
      <protection locked="0"/>
    </xf>
    <xf numFmtId="0" fontId="9" fillId="2" borderId="10" xfId="0" applyFont="1" applyFill="1" applyBorder="1" applyProtection="1">
      <protection locked="0"/>
    </xf>
    <xf numFmtId="0" fontId="9" fillId="2" borderId="19" xfId="0" applyFont="1" applyFill="1" applyBorder="1" applyAlignment="1" applyProtection="1">
      <alignment horizontal="right" vertical="center"/>
      <protection locked="0"/>
    </xf>
    <xf numFmtId="0" fontId="9" fillId="2" borderId="8" xfId="0" applyFont="1" applyFill="1" applyBorder="1" applyAlignment="1" applyProtection="1">
      <alignment horizontal="right" vertical="center"/>
      <protection locked="0"/>
    </xf>
    <xf numFmtId="0" fontId="9" fillId="2" borderId="20" xfId="0" applyFont="1" applyFill="1" applyBorder="1" applyAlignment="1" applyProtection="1">
      <alignment horizontal="right"/>
      <protection locked="0"/>
    </xf>
    <xf numFmtId="1" fontId="9" fillId="2" borderId="21" xfId="0" applyNumberFormat="1" applyFont="1" applyFill="1" applyBorder="1" applyAlignment="1" applyProtection="1">
      <alignment horizontal="center"/>
    </xf>
    <xf numFmtId="165" fontId="14" fillId="0" borderId="4" xfId="1" applyNumberFormat="1" applyFont="1" applyFill="1" applyBorder="1" applyAlignment="1" applyProtection="1">
      <alignment horizontal="center" vertical="center"/>
      <protection locked="0"/>
    </xf>
    <xf numFmtId="166" fontId="9" fillId="2" borderId="11" xfId="0" applyNumberFormat="1" applyFont="1" applyFill="1" applyBorder="1" applyAlignment="1" applyProtection="1">
      <alignment horizontal="center"/>
    </xf>
    <xf numFmtId="166" fontId="9" fillId="2" borderId="11" xfId="0" applyNumberFormat="1" applyFont="1" applyFill="1" applyBorder="1" applyAlignment="1" applyProtection="1">
      <alignment horizontal="center"/>
      <protection locked="0"/>
    </xf>
    <xf numFmtId="166" fontId="9" fillId="2" borderId="3" xfId="0" applyNumberFormat="1" applyFont="1" applyFill="1" applyBorder="1" applyAlignment="1" applyProtection="1">
      <alignment horizontal="center"/>
    </xf>
    <xf numFmtId="166" fontId="9" fillId="2" borderId="16" xfId="0" applyNumberFormat="1" applyFont="1" applyFill="1" applyBorder="1" applyAlignment="1" applyProtection="1">
      <alignment horizontal="center"/>
    </xf>
    <xf numFmtId="166" fontId="9" fillId="2" borderId="16" xfId="0" applyNumberFormat="1" applyFont="1" applyFill="1" applyBorder="1" applyAlignment="1" applyProtection="1">
      <alignment horizontal="center"/>
      <protection locked="0"/>
    </xf>
    <xf numFmtId="166" fontId="9" fillId="2" borderId="6" xfId="0" applyNumberFormat="1" applyFont="1" applyFill="1" applyBorder="1" applyAlignment="1" applyProtection="1">
      <alignment horizontal="center"/>
    </xf>
    <xf numFmtId="166" fontId="9" fillId="2" borderId="22" xfId="0" applyNumberFormat="1" applyFont="1" applyFill="1" applyBorder="1" applyAlignment="1" applyProtection="1">
      <alignment horizontal="center"/>
    </xf>
    <xf numFmtId="166" fontId="9" fillId="2" borderId="22" xfId="0" applyNumberFormat="1" applyFont="1" applyFill="1" applyBorder="1" applyAlignment="1" applyProtection="1">
      <alignment horizontal="center"/>
      <protection locked="0"/>
    </xf>
    <xf numFmtId="166" fontId="9" fillId="2" borderId="10" xfId="0" applyNumberFormat="1" applyFont="1" applyFill="1" applyBorder="1" applyAlignment="1" applyProtection="1">
      <alignment horizontal="center"/>
    </xf>
    <xf numFmtId="166" fontId="15" fillId="0" borderId="0" xfId="0" applyNumberFormat="1" applyFont="1" applyFill="1" applyBorder="1" applyProtection="1"/>
    <xf numFmtId="0" fontId="9" fillId="2" borderId="1" xfId="0" applyNumberFormat="1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2" fillId="2" borderId="0" xfId="0" applyFont="1" applyFill="1" applyBorder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16" fillId="2" borderId="0" xfId="0" applyFont="1" applyFill="1" applyBorder="1" applyAlignment="1" applyProtection="1">
      <alignment horizontal="left"/>
    </xf>
    <xf numFmtId="0" fontId="12" fillId="2" borderId="0" xfId="0" applyFont="1" applyFill="1" applyBorder="1" applyAlignment="1" applyProtection="1">
      <alignment horizontal="left"/>
    </xf>
    <xf numFmtId="166" fontId="16" fillId="2" borderId="6" xfId="0" applyNumberFormat="1" applyFont="1" applyFill="1" applyBorder="1" applyAlignment="1" applyProtection="1">
      <alignment horizontal="left"/>
    </xf>
    <xf numFmtId="166" fontId="16" fillId="2" borderId="3" xfId="0" applyNumberFormat="1" applyFont="1" applyFill="1" applyBorder="1" applyAlignment="1" applyProtection="1">
      <alignment horizontal="left"/>
    </xf>
    <xf numFmtId="0" fontId="17" fillId="2" borderId="6" xfId="0" applyFont="1" applyFill="1" applyBorder="1" applyAlignment="1" applyProtection="1">
      <alignment horizontal="center"/>
      <protection locked="0"/>
    </xf>
    <xf numFmtId="0" fontId="17" fillId="2" borderId="3" xfId="0" applyFont="1" applyFill="1" applyBorder="1" applyAlignment="1" applyProtection="1">
      <alignment horizontal="center"/>
      <protection locked="0"/>
    </xf>
    <xf numFmtId="0" fontId="4" fillId="0" borderId="0" xfId="1"/>
    <xf numFmtId="0" fontId="18" fillId="2" borderId="5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Alignment="1" applyProtection="1">
      <alignment horizontal="left"/>
      <protection locked="0"/>
    </xf>
    <xf numFmtId="9" fontId="0" fillId="0" borderId="0" xfId="0" applyNumberFormat="1" applyProtection="1">
      <protection locked="0"/>
    </xf>
    <xf numFmtId="9" fontId="2" fillId="3" borderId="0" xfId="3" applyFont="1" applyFill="1" applyProtection="1">
      <protection locked="0"/>
    </xf>
    <xf numFmtId="0" fontId="16" fillId="2" borderId="6" xfId="0" applyFont="1" applyFill="1" applyBorder="1" applyAlignment="1" applyProtection="1">
      <alignment horizontal="center"/>
      <protection locked="0"/>
    </xf>
    <xf numFmtId="0" fontId="17" fillId="2" borderId="11" xfId="0" applyFont="1" applyFill="1" applyBorder="1" applyProtection="1">
      <protection locked="0"/>
    </xf>
    <xf numFmtId="0" fontId="17" fillId="2" borderId="16" xfId="0" applyFont="1" applyFill="1" applyBorder="1" applyProtection="1">
      <protection locked="0"/>
    </xf>
    <xf numFmtId="0" fontId="19" fillId="0" borderId="0" xfId="0" applyNumberFormat="1" applyFont="1" applyAlignment="1" applyProtection="1">
      <alignment horizontal="left"/>
      <protection locked="0"/>
    </xf>
    <xf numFmtId="0" fontId="17" fillId="2" borderId="5" xfId="0" applyNumberFormat="1" applyFont="1" applyFill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protection locked="0"/>
    </xf>
    <xf numFmtId="0" fontId="9" fillId="0" borderId="3" xfId="0" applyFont="1" applyBorder="1" applyAlignment="1" applyProtection="1">
      <protection locked="0"/>
    </xf>
    <xf numFmtId="0" fontId="16" fillId="2" borderId="1" xfId="0" applyFont="1" applyFill="1" applyBorder="1" applyAlignment="1" applyProtection="1">
      <alignment horizontal="left"/>
      <protection locked="0"/>
    </xf>
    <xf numFmtId="0" fontId="16" fillId="0" borderId="2" xfId="0" applyFont="1" applyBorder="1" applyAlignment="1" applyProtection="1">
      <protection locked="0"/>
    </xf>
    <xf numFmtId="0" fontId="16" fillId="0" borderId="3" xfId="0" applyFont="1" applyBorder="1" applyAlignment="1" applyProtection="1">
      <protection locked="0"/>
    </xf>
    <xf numFmtId="0" fontId="16" fillId="2" borderId="5" xfId="0" applyFont="1" applyFill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protection locked="0"/>
    </xf>
    <xf numFmtId="0" fontId="16" fillId="0" borderId="6" xfId="0" applyFont="1" applyBorder="1" applyAlignment="1" applyProtection="1">
      <protection locked="0"/>
    </xf>
    <xf numFmtId="0" fontId="9" fillId="2" borderId="5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166" fontId="12" fillId="2" borderId="0" xfId="0" applyNumberFormat="1" applyFont="1" applyFill="1" applyBorder="1" applyAlignment="1" applyProtection="1">
      <alignment horizontal="left"/>
    </xf>
    <xf numFmtId="166" fontId="12" fillId="2" borderId="6" xfId="0" applyNumberFormat="1" applyFont="1" applyFill="1" applyBorder="1" applyAlignment="1" applyProtection="1">
      <alignment horizontal="left"/>
    </xf>
    <xf numFmtId="166" fontId="16" fillId="2" borderId="0" xfId="0" applyNumberFormat="1" applyFont="1" applyFill="1" applyBorder="1" applyAlignment="1" applyProtection="1">
      <alignment horizontal="left"/>
    </xf>
    <xf numFmtId="166" fontId="10" fillId="2" borderId="0" xfId="0" applyNumberFormat="1" applyFont="1" applyFill="1" applyBorder="1" applyAlignment="1" applyProtection="1">
      <alignment horizontal="left"/>
    </xf>
    <xf numFmtId="0" fontId="13" fillId="2" borderId="5" xfId="0" applyFont="1" applyFill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protection locked="0"/>
    </xf>
    <xf numFmtId="0" fontId="9" fillId="0" borderId="6" xfId="0" applyFont="1" applyBorder="1" applyAlignment="1" applyProtection="1">
      <protection locked="0"/>
    </xf>
  </cellXfs>
  <cellStyles count="4">
    <cellStyle name="Hipervínculo" xfId="1" builtinId="8"/>
    <cellStyle name="Normal" xfId="0" builtinId="0"/>
    <cellStyle name="Normal 2" xfId="2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1519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2</xdr:row>
      <xdr:rowOff>35721</xdr:rowOff>
    </xdr:to>
    <xdr:sp macro="" textlink="">
      <xdr:nvSpPr>
        <xdr:cNvPr id="2" name="1 CuadroTexto"/>
        <xdr:cNvSpPr txBox="1"/>
      </xdr:nvSpPr>
      <xdr:spPr>
        <a:xfrm>
          <a:off x="1935963" y="28578"/>
          <a:ext cx="3910007" cy="947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52385</xdr:colOff>
      <xdr:row>0</xdr:row>
      <xdr:rowOff>0</xdr:rowOff>
    </xdr:from>
    <xdr:to>
      <xdr:col>3</xdr:col>
      <xdr:colOff>600072</xdr:colOff>
      <xdr:row>1</xdr:row>
      <xdr:rowOff>647699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7666" y="0"/>
          <a:ext cx="1476375" cy="86201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rrojas@lucasdiesel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AB36"/>
  <sheetViews>
    <sheetView tabSelected="1" zoomScaleNormal="100" workbookViewId="0">
      <selection activeCell="P13" sqref="P13"/>
    </sheetView>
  </sheetViews>
  <sheetFormatPr baseColWidth="10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8.5703125" style="8" bestFit="1" customWidth="1"/>
    <col min="13" max="13" width="8.28515625" style="8" bestFit="1" customWidth="1"/>
    <col min="14" max="14" width="10" style="8" bestFit="1" customWidth="1"/>
    <col min="15" max="15" width="7.42578125" style="8" bestFit="1" customWidth="1"/>
    <col min="16" max="16" width="4.42578125" style="8" bestFit="1" customWidth="1"/>
    <col min="17" max="17" width="11.85546875" style="8" bestFit="1" customWidth="1"/>
    <col min="18" max="16384" width="11.42578125" style="8"/>
  </cols>
  <sheetData>
    <row r="1" spans="2:18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8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84">
        <v>1519</v>
      </c>
      <c r="K2" s="7"/>
      <c r="L2" s="7"/>
    </row>
    <row r="3" spans="2:18" ht="7.5" customHeight="1" thickBot="1" x14ac:dyDescent="0.3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8" x14ac:dyDescent="0.25">
      <c r="B4" s="37" t="s">
        <v>6</v>
      </c>
      <c r="C4" s="38"/>
      <c r="D4" s="98" t="s">
        <v>580</v>
      </c>
      <c r="E4" s="38" t="s">
        <v>12</v>
      </c>
      <c r="F4" s="39"/>
      <c r="G4" s="39"/>
      <c r="H4" s="40"/>
      <c r="I4" s="38" t="s">
        <v>9</v>
      </c>
      <c r="J4" s="102" t="str">
        <f>VLOOKUP(D4,CLIENTES,10,FALSE)</f>
        <v>(2)7369332</v>
      </c>
      <c r="K4" s="20"/>
    </row>
    <row r="5" spans="2:18" x14ac:dyDescent="0.25">
      <c r="B5" s="41"/>
      <c r="C5" s="42"/>
      <c r="D5" s="43"/>
      <c r="E5" s="126" t="str">
        <f>VLOOKUP(D4,CLIENTES,4,FALSE)</f>
        <v>AV.PDTE.FREI MONTALVA 3899</v>
      </c>
      <c r="F5" s="126"/>
      <c r="G5" s="126"/>
      <c r="H5" s="126"/>
      <c r="I5" s="126"/>
      <c r="J5" s="127"/>
      <c r="K5" s="20"/>
    </row>
    <row r="6" spans="2:18" ht="17.25" customHeight="1" x14ac:dyDescent="0.25">
      <c r="B6" s="41" t="s">
        <v>27</v>
      </c>
      <c r="C6" s="42"/>
      <c r="D6" s="100" t="str">
        <f>VLOOKUP(D4,CLIENTES,2,FALSE)</f>
        <v>MARZULLO S.A.</v>
      </c>
      <c r="E6" s="42" t="s">
        <v>7</v>
      </c>
      <c r="F6" s="128">
        <f>VLOOKUP(D4,CLIENTES,5,FALSE)</f>
        <v>0</v>
      </c>
      <c r="G6" s="128"/>
      <c r="H6" s="128"/>
      <c r="I6" s="94">
        <f>VLOOKUP(D4,CLIENTES,11,FALSE)</f>
        <v>0</v>
      </c>
      <c r="J6" s="44"/>
    </row>
    <row r="7" spans="2:18" x14ac:dyDescent="0.25">
      <c r="B7" s="41" t="s">
        <v>25</v>
      </c>
      <c r="C7" s="42"/>
      <c r="D7" s="99">
        <f>VLOOKUP(D4,CLIENTES,3,FALSE)</f>
        <v>0</v>
      </c>
      <c r="E7" s="42" t="s">
        <v>8</v>
      </c>
      <c r="F7" s="128" t="str">
        <f>VLOOKUP(D4,CLIENTES,6,FALSE)</f>
        <v>CONCHALI</v>
      </c>
      <c r="G7" s="128"/>
      <c r="H7" s="128"/>
      <c r="I7" s="42" t="s">
        <v>26</v>
      </c>
      <c r="J7" s="101" t="str">
        <f>VLOOKUP(D4,CLIENTES,8,FALSE)</f>
        <v>Luis Barriento Nuñez</v>
      </c>
    </row>
    <row r="8" spans="2:18" ht="15.75" thickBot="1" x14ac:dyDescent="0.3">
      <c r="B8" s="124" t="s">
        <v>28</v>
      </c>
      <c r="C8" s="125"/>
      <c r="D8" s="99">
        <f>VLOOKUP(D4,CLIENTES,7,FALSE)</f>
        <v>0</v>
      </c>
      <c r="E8" s="42" t="s">
        <v>11</v>
      </c>
      <c r="F8" s="129">
        <f>VLOOKUP(D4,CLIENTES,12,FALSE)</f>
        <v>0</v>
      </c>
      <c r="G8" s="129"/>
      <c r="H8" s="129"/>
      <c r="I8" s="42" t="s">
        <v>14</v>
      </c>
      <c r="J8" s="45">
        <f ca="1">TODAY()</f>
        <v>41717</v>
      </c>
      <c r="K8" s="20"/>
      <c r="L8" s="20"/>
    </row>
    <row r="9" spans="2:18" ht="16.5" thickTop="1" thickBot="1" x14ac:dyDescent="0.3">
      <c r="B9" s="46"/>
      <c r="C9" s="47"/>
      <c r="D9" s="48"/>
      <c r="E9" s="47"/>
      <c r="F9" s="48"/>
      <c r="G9" s="48"/>
      <c r="H9" s="48"/>
      <c r="I9" s="47"/>
      <c r="J9" s="49"/>
      <c r="K9" s="20"/>
      <c r="L9" s="20"/>
      <c r="P9" s="21"/>
      <c r="Q9" s="22" t="s">
        <v>21</v>
      </c>
      <c r="R9" s="23" t="s">
        <v>22</v>
      </c>
    </row>
    <row r="10" spans="2:18" ht="15.75" thickBot="1" x14ac:dyDescent="0.3">
      <c r="B10" s="50" t="s">
        <v>1</v>
      </c>
      <c r="C10" s="115" t="s">
        <v>24</v>
      </c>
      <c r="D10" s="116"/>
      <c r="E10" s="117"/>
      <c r="F10" s="51" t="s">
        <v>0</v>
      </c>
      <c r="G10" s="52" t="s">
        <v>23</v>
      </c>
      <c r="H10" s="52" t="s">
        <v>15</v>
      </c>
      <c r="I10" s="53" t="s">
        <v>13</v>
      </c>
      <c r="J10" s="54" t="s">
        <v>2</v>
      </c>
      <c r="K10" s="24" t="s">
        <v>18</v>
      </c>
      <c r="L10" s="25" t="s">
        <v>600</v>
      </c>
      <c r="M10" s="25" t="s">
        <v>597</v>
      </c>
      <c r="N10" s="25"/>
      <c r="O10" s="25"/>
      <c r="P10" s="26" t="s">
        <v>16</v>
      </c>
      <c r="Q10" s="25" t="s">
        <v>19</v>
      </c>
      <c r="R10" s="27" t="s">
        <v>20</v>
      </c>
    </row>
    <row r="11" spans="2:18" x14ac:dyDescent="0.25">
      <c r="B11" s="95">
        <v>1</v>
      </c>
      <c r="C11" s="118" t="s">
        <v>596</v>
      </c>
      <c r="D11" s="119"/>
      <c r="E11" s="120"/>
      <c r="F11" s="104">
        <v>10</v>
      </c>
      <c r="G11" s="111" t="s">
        <v>23</v>
      </c>
      <c r="H11" s="85">
        <f>VLOOKUP(B11,COTIZADO,8,FALSE)</f>
        <v>450.5</v>
      </c>
      <c r="I11" s="86"/>
      <c r="J11" s="87">
        <f t="shared" ref="J11:J28" si="0">F11*H11*(1-I11/100)</f>
        <v>4505</v>
      </c>
      <c r="K11" s="28">
        <v>1</v>
      </c>
      <c r="L11" s="29"/>
      <c r="M11" s="29">
        <v>265</v>
      </c>
      <c r="N11" s="29"/>
      <c r="O11" s="29"/>
      <c r="P11" s="30">
        <v>1.7</v>
      </c>
      <c r="Q11" s="31">
        <f>M11</f>
        <v>265</v>
      </c>
      <c r="R11" s="35">
        <f>Q11*P11</f>
        <v>450.5</v>
      </c>
    </row>
    <row r="12" spans="2:18" x14ac:dyDescent="0.25">
      <c r="B12" s="114">
        <v>2</v>
      </c>
      <c r="C12" s="121" t="s">
        <v>598</v>
      </c>
      <c r="D12" s="122"/>
      <c r="E12" s="123"/>
      <c r="F12" s="103">
        <v>1</v>
      </c>
      <c r="G12" s="112" t="s">
        <v>23</v>
      </c>
      <c r="H12" s="88">
        <f t="shared" ref="H12:H28" si="1">VLOOKUP(B12,COTIZADO,8,FALSE)</f>
        <v>90336.3</v>
      </c>
      <c r="I12" s="89">
        <v>0</v>
      </c>
      <c r="J12" s="90">
        <f t="shared" si="0"/>
        <v>90336.3</v>
      </c>
      <c r="K12" s="28">
        <v>2</v>
      </c>
      <c r="L12" s="29">
        <v>53139</v>
      </c>
      <c r="M12" s="29"/>
      <c r="N12" s="29"/>
      <c r="O12" s="29"/>
      <c r="P12" s="30">
        <v>1.7</v>
      </c>
      <c r="Q12" s="31">
        <f>L12</f>
        <v>53139</v>
      </c>
      <c r="R12" s="35">
        <f t="shared" ref="R12:R28" si="2">Q12*P12</f>
        <v>90336.3</v>
      </c>
    </row>
    <row r="13" spans="2:18" x14ac:dyDescent="0.25">
      <c r="B13" s="114">
        <v>3</v>
      </c>
      <c r="C13" s="121" t="s">
        <v>599</v>
      </c>
      <c r="D13" s="122"/>
      <c r="E13" s="123"/>
      <c r="F13" s="103">
        <v>1</v>
      </c>
      <c r="G13" s="112" t="s">
        <v>595</v>
      </c>
      <c r="H13" s="88">
        <f t="shared" si="1"/>
        <v>18768</v>
      </c>
      <c r="I13" s="89"/>
      <c r="J13" s="90">
        <f t="shared" si="0"/>
        <v>18768</v>
      </c>
      <c r="K13" s="28">
        <v>3</v>
      </c>
      <c r="L13" s="29"/>
      <c r="M13" s="29"/>
      <c r="N13" s="29">
        <v>11730</v>
      </c>
      <c r="O13" s="29"/>
      <c r="P13" s="30">
        <v>1.6</v>
      </c>
      <c r="Q13" s="31">
        <f>N13</f>
        <v>11730</v>
      </c>
      <c r="R13" s="35">
        <f t="shared" si="2"/>
        <v>18768</v>
      </c>
    </row>
    <row r="14" spans="2:18" x14ac:dyDescent="0.25">
      <c r="B14" s="106">
        <v>4</v>
      </c>
      <c r="C14" s="121"/>
      <c r="D14" s="122"/>
      <c r="E14" s="123"/>
      <c r="F14" s="103"/>
      <c r="G14" s="112"/>
      <c r="H14" s="88">
        <f t="shared" si="1"/>
        <v>0</v>
      </c>
      <c r="I14" s="89">
        <v>0</v>
      </c>
      <c r="J14" s="90">
        <f t="shared" si="0"/>
        <v>0</v>
      </c>
      <c r="K14" s="28">
        <v>4</v>
      </c>
      <c r="L14" s="29"/>
      <c r="M14" s="29"/>
      <c r="N14" s="29"/>
      <c r="O14" s="29"/>
      <c r="P14" s="30">
        <v>1.6</v>
      </c>
      <c r="Q14" s="31">
        <f>N14</f>
        <v>0</v>
      </c>
      <c r="R14" s="35">
        <f t="shared" si="2"/>
        <v>0</v>
      </c>
    </row>
    <row r="15" spans="2:18" x14ac:dyDescent="0.25">
      <c r="B15" s="106">
        <v>5</v>
      </c>
      <c r="C15" s="121"/>
      <c r="D15" s="122"/>
      <c r="E15" s="123"/>
      <c r="F15" s="103"/>
      <c r="G15" s="112"/>
      <c r="H15" s="88">
        <f t="shared" si="1"/>
        <v>0</v>
      </c>
      <c r="I15" s="89">
        <v>0</v>
      </c>
      <c r="J15" s="90">
        <f t="shared" si="0"/>
        <v>0</v>
      </c>
      <c r="K15" s="113">
        <v>5</v>
      </c>
      <c r="L15" s="29"/>
      <c r="M15" s="29"/>
      <c r="N15" s="29"/>
      <c r="O15" s="29"/>
      <c r="P15" s="30">
        <v>1.6</v>
      </c>
      <c r="Q15" s="31">
        <f>N15</f>
        <v>0</v>
      </c>
      <c r="R15" s="35">
        <f t="shared" si="2"/>
        <v>0</v>
      </c>
    </row>
    <row r="16" spans="2:18" x14ac:dyDescent="0.25">
      <c r="B16" s="106">
        <v>6</v>
      </c>
      <c r="C16" s="121"/>
      <c r="D16" s="122"/>
      <c r="E16" s="123"/>
      <c r="F16" s="110"/>
      <c r="G16" s="112"/>
      <c r="H16" s="88">
        <f t="shared" si="1"/>
        <v>0</v>
      </c>
      <c r="I16" s="89">
        <v>0</v>
      </c>
      <c r="J16" s="90">
        <f t="shared" si="0"/>
        <v>0</v>
      </c>
      <c r="K16" s="113">
        <v>6</v>
      </c>
      <c r="L16" s="29"/>
      <c r="M16" s="29"/>
      <c r="N16" s="29"/>
      <c r="O16" s="29"/>
      <c r="P16" s="30">
        <v>1.5</v>
      </c>
      <c r="Q16" s="31">
        <f>+L16</f>
        <v>0</v>
      </c>
      <c r="R16" s="35">
        <f t="shared" si="2"/>
        <v>0</v>
      </c>
    </row>
    <row r="17" spans="2:23" x14ac:dyDescent="0.25">
      <c r="B17" s="106">
        <v>7</v>
      </c>
      <c r="C17" s="121"/>
      <c r="D17" s="122"/>
      <c r="E17" s="123"/>
      <c r="F17" s="103"/>
      <c r="G17" s="112"/>
      <c r="H17" s="88">
        <f t="shared" si="1"/>
        <v>0</v>
      </c>
      <c r="I17" s="89">
        <v>0</v>
      </c>
      <c r="J17" s="90">
        <f t="shared" si="0"/>
        <v>0</v>
      </c>
      <c r="K17" s="113">
        <v>7</v>
      </c>
      <c r="L17" s="29"/>
      <c r="M17" s="29"/>
      <c r="N17" s="29"/>
      <c r="O17" s="29"/>
      <c r="P17" s="30">
        <v>1.5</v>
      </c>
      <c r="Q17" s="31">
        <f>+L17</f>
        <v>0</v>
      </c>
      <c r="R17" s="35">
        <f t="shared" si="2"/>
        <v>0</v>
      </c>
    </row>
    <row r="18" spans="2:23" x14ac:dyDescent="0.25">
      <c r="B18" s="106">
        <v>8</v>
      </c>
      <c r="C18" s="121"/>
      <c r="D18" s="122"/>
      <c r="E18" s="123"/>
      <c r="F18" s="103"/>
      <c r="G18" s="112"/>
      <c r="H18" s="88">
        <f t="shared" si="1"/>
        <v>0</v>
      </c>
      <c r="I18" s="89">
        <v>0</v>
      </c>
      <c r="J18" s="90">
        <f t="shared" si="0"/>
        <v>0</v>
      </c>
      <c r="K18" s="113">
        <v>8</v>
      </c>
      <c r="L18" s="29"/>
      <c r="M18" s="29"/>
      <c r="N18" s="29"/>
      <c r="O18" s="29"/>
      <c r="P18" s="30">
        <v>1.5</v>
      </c>
      <c r="Q18" s="31">
        <f>+L18</f>
        <v>0</v>
      </c>
      <c r="R18" s="35">
        <f t="shared" si="2"/>
        <v>0</v>
      </c>
    </row>
    <row r="19" spans="2:23" x14ac:dyDescent="0.25">
      <c r="B19" s="106">
        <v>9</v>
      </c>
      <c r="C19" s="130"/>
      <c r="D19" s="131"/>
      <c r="E19" s="132"/>
      <c r="F19" s="96"/>
      <c r="G19" s="58"/>
      <c r="H19" s="88">
        <f t="shared" si="1"/>
        <v>0</v>
      </c>
      <c r="I19" s="89">
        <v>0</v>
      </c>
      <c r="J19" s="90">
        <f t="shared" si="0"/>
        <v>0</v>
      </c>
      <c r="K19" s="113">
        <v>9</v>
      </c>
      <c r="L19" s="29"/>
      <c r="M19" s="29"/>
      <c r="N19" s="29"/>
      <c r="O19" s="29"/>
      <c r="P19" s="30">
        <v>1</v>
      </c>
      <c r="Q19" s="31"/>
      <c r="R19" s="35">
        <f t="shared" si="2"/>
        <v>0</v>
      </c>
    </row>
    <row r="20" spans="2:23" x14ac:dyDescent="0.25">
      <c r="B20" s="106">
        <v>10</v>
      </c>
      <c r="C20" s="130"/>
      <c r="D20" s="131"/>
      <c r="E20" s="132"/>
      <c r="F20" s="96"/>
      <c r="G20" s="58"/>
      <c r="H20" s="88">
        <f t="shared" si="1"/>
        <v>0</v>
      </c>
      <c r="I20" s="89">
        <v>0</v>
      </c>
      <c r="J20" s="90">
        <f t="shared" si="0"/>
        <v>0</v>
      </c>
      <c r="K20" s="107">
        <v>10</v>
      </c>
      <c r="L20" s="29"/>
      <c r="M20" s="29"/>
      <c r="N20" s="29"/>
      <c r="O20" s="29"/>
      <c r="P20" s="30">
        <v>1</v>
      </c>
      <c r="Q20" s="31"/>
      <c r="R20" s="35">
        <f t="shared" si="2"/>
        <v>0</v>
      </c>
    </row>
    <row r="21" spans="2:23" x14ac:dyDescent="0.25">
      <c r="B21" s="106">
        <v>11</v>
      </c>
      <c r="C21" s="130"/>
      <c r="D21" s="131"/>
      <c r="E21" s="132"/>
      <c r="F21" s="96"/>
      <c r="G21" s="58"/>
      <c r="H21" s="88">
        <f t="shared" si="1"/>
        <v>0</v>
      </c>
      <c r="I21" s="89">
        <v>0</v>
      </c>
      <c r="J21" s="90">
        <f t="shared" si="0"/>
        <v>0</v>
      </c>
      <c r="K21" s="107">
        <v>11</v>
      </c>
      <c r="L21" s="29"/>
      <c r="M21" s="29"/>
      <c r="N21" s="29"/>
      <c r="O21" s="29"/>
      <c r="P21" s="30">
        <v>1</v>
      </c>
      <c r="Q21" s="31"/>
      <c r="R21" s="35">
        <f t="shared" si="2"/>
        <v>0</v>
      </c>
    </row>
    <row r="22" spans="2:23" x14ac:dyDescent="0.25">
      <c r="B22" s="106">
        <v>12</v>
      </c>
      <c r="C22" s="130"/>
      <c r="D22" s="131"/>
      <c r="E22" s="132"/>
      <c r="F22" s="96"/>
      <c r="G22" s="58"/>
      <c r="H22" s="88">
        <f t="shared" si="1"/>
        <v>0</v>
      </c>
      <c r="I22" s="89">
        <v>0</v>
      </c>
      <c r="J22" s="90">
        <f t="shared" si="0"/>
        <v>0</v>
      </c>
      <c r="K22" s="107">
        <v>12</v>
      </c>
      <c r="L22" s="29"/>
      <c r="M22" s="29"/>
      <c r="N22" s="29"/>
      <c r="O22" s="29"/>
      <c r="P22" s="30">
        <v>1.5</v>
      </c>
      <c r="Q22" s="31"/>
      <c r="R22" s="35">
        <f t="shared" si="2"/>
        <v>0</v>
      </c>
    </row>
    <row r="23" spans="2:23" x14ac:dyDescent="0.25">
      <c r="B23" s="106">
        <v>13</v>
      </c>
      <c r="C23" s="130"/>
      <c r="D23" s="131"/>
      <c r="E23" s="132"/>
      <c r="F23" s="96"/>
      <c r="G23" s="58"/>
      <c r="H23" s="88">
        <f t="shared" si="1"/>
        <v>0</v>
      </c>
      <c r="I23" s="89">
        <v>0</v>
      </c>
      <c r="J23" s="90">
        <f t="shared" si="0"/>
        <v>0</v>
      </c>
      <c r="K23" s="107">
        <v>13</v>
      </c>
      <c r="L23" s="29"/>
      <c r="M23" s="29"/>
      <c r="N23" s="29"/>
      <c r="O23" s="29"/>
      <c r="P23" s="30">
        <v>1.5</v>
      </c>
      <c r="Q23" s="31"/>
      <c r="R23" s="35">
        <f t="shared" si="2"/>
        <v>0</v>
      </c>
    </row>
    <row r="24" spans="2:23" x14ac:dyDescent="0.25">
      <c r="B24" s="106">
        <v>14</v>
      </c>
      <c r="C24" s="130"/>
      <c r="D24" s="131"/>
      <c r="E24" s="132"/>
      <c r="F24" s="96"/>
      <c r="G24" s="58"/>
      <c r="H24" s="88">
        <f t="shared" si="1"/>
        <v>0</v>
      </c>
      <c r="I24" s="89">
        <v>0</v>
      </c>
      <c r="J24" s="90">
        <f t="shared" si="0"/>
        <v>0</v>
      </c>
      <c r="K24" s="107">
        <v>14</v>
      </c>
      <c r="L24" s="29"/>
      <c r="M24" s="29"/>
      <c r="N24" s="29"/>
      <c r="O24" s="29"/>
      <c r="P24" s="30">
        <v>1.5</v>
      </c>
      <c r="Q24" s="31"/>
      <c r="R24" s="35">
        <f t="shared" si="2"/>
        <v>0</v>
      </c>
    </row>
    <row r="25" spans="2:23" x14ac:dyDescent="0.25">
      <c r="B25" s="106">
        <v>15</v>
      </c>
      <c r="C25" s="55"/>
      <c r="D25" s="56"/>
      <c r="E25" s="57"/>
      <c r="F25" s="96"/>
      <c r="G25" s="58"/>
      <c r="H25" s="88">
        <f t="shared" si="1"/>
        <v>0</v>
      </c>
      <c r="I25" s="89">
        <v>0</v>
      </c>
      <c r="J25" s="90">
        <f t="shared" si="0"/>
        <v>0</v>
      </c>
      <c r="K25" s="107">
        <v>15</v>
      </c>
      <c r="L25" s="29"/>
      <c r="M25" s="29"/>
      <c r="N25" s="29"/>
      <c r="O25" s="29"/>
      <c r="P25" s="30">
        <v>1.5</v>
      </c>
      <c r="Q25" s="31"/>
      <c r="R25" s="35">
        <f t="shared" si="2"/>
        <v>0</v>
      </c>
    </row>
    <row r="26" spans="2:23" x14ac:dyDescent="0.25">
      <c r="B26" s="106">
        <v>16</v>
      </c>
      <c r="C26" s="55"/>
      <c r="D26" s="56"/>
      <c r="E26" s="57"/>
      <c r="F26" s="96"/>
      <c r="G26" s="58"/>
      <c r="H26" s="88">
        <f t="shared" si="1"/>
        <v>0</v>
      </c>
      <c r="I26" s="89">
        <v>0</v>
      </c>
      <c r="J26" s="90">
        <f t="shared" si="0"/>
        <v>0</v>
      </c>
      <c r="K26" s="107">
        <v>16</v>
      </c>
      <c r="L26" s="29"/>
      <c r="M26" s="29"/>
      <c r="N26" s="29"/>
      <c r="O26" s="29"/>
      <c r="P26" s="30">
        <v>1.5</v>
      </c>
      <c r="Q26" s="31"/>
      <c r="R26" s="35">
        <f t="shared" si="2"/>
        <v>0</v>
      </c>
    </row>
    <row r="27" spans="2:23" x14ac:dyDescent="0.25">
      <c r="B27" s="106">
        <v>17</v>
      </c>
      <c r="C27" s="55"/>
      <c r="D27" s="56"/>
      <c r="E27" s="57"/>
      <c r="F27" s="96"/>
      <c r="G27" s="58"/>
      <c r="H27" s="88">
        <f t="shared" si="1"/>
        <v>0</v>
      </c>
      <c r="I27" s="89">
        <v>0</v>
      </c>
      <c r="J27" s="90">
        <f t="shared" si="0"/>
        <v>0</v>
      </c>
      <c r="K27" s="107">
        <v>17</v>
      </c>
      <c r="L27" s="29"/>
      <c r="M27" s="29"/>
      <c r="N27" s="29"/>
      <c r="O27" s="29"/>
      <c r="P27" s="30">
        <v>1.5</v>
      </c>
      <c r="Q27" s="31"/>
      <c r="R27" s="35">
        <f t="shared" si="2"/>
        <v>0</v>
      </c>
    </row>
    <row r="28" spans="2:23" ht="15.75" thickBot="1" x14ac:dyDescent="0.3">
      <c r="B28" s="106">
        <v>18</v>
      </c>
      <c r="C28" s="59"/>
      <c r="D28" s="60"/>
      <c r="E28" s="61"/>
      <c r="F28" s="96"/>
      <c r="G28" s="58"/>
      <c r="H28" s="91">
        <f t="shared" si="1"/>
        <v>0</v>
      </c>
      <c r="I28" s="92">
        <v>0</v>
      </c>
      <c r="J28" s="93">
        <f t="shared" si="0"/>
        <v>0</v>
      </c>
      <c r="K28" s="107">
        <v>18</v>
      </c>
      <c r="L28" s="29"/>
      <c r="M28" s="29"/>
      <c r="N28" s="29"/>
      <c r="O28" s="29"/>
      <c r="P28" s="32">
        <v>1.5</v>
      </c>
      <c r="Q28" s="33"/>
      <c r="R28" s="35">
        <f t="shared" si="2"/>
        <v>0</v>
      </c>
    </row>
    <row r="29" spans="2:23" x14ac:dyDescent="0.25">
      <c r="B29" s="62" t="s">
        <v>17</v>
      </c>
      <c r="C29" s="97"/>
      <c r="D29" s="42"/>
      <c r="E29" s="42"/>
      <c r="F29" s="63"/>
      <c r="G29" s="64" t="s">
        <v>3</v>
      </c>
      <c r="H29" s="65"/>
      <c r="I29" s="66"/>
      <c r="J29" s="67">
        <f>SUM(J11:J28)</f>
        <v>113609.3</v>
      </c>
      <c r="R29" s="108"/>
    </row>
    <row r="30" spans="2:23" ht="15.75" thickBot="1" x14ac:dyDescent="0.3">
      <c r="B30" s="68"/>
      <c r="C30" s="69"/>
      <c r="D30" s="70"/>
      <c r="E30" s="42"/>
      <c r="F30" s="71"/>
      <c r="G30" s="72" t="s">
        <v>13</v>
      </c>
      <c r="H30" s="73"/>
      <c r="I30" s="74"/>
      <c r="J30" s="75">
        <f>J29*I30</f>
        <v>0</v>
      </c>
    </row>
    <row r="31" spans="2:23" x14ac:dyDescent="0.25">
      <c r="B31" s="41"/>
      <c r="C31" s="42"/>
      <c r="D31" s="42"/>
      <c r="E31" s="42"/>
      <c r="F31" s="76"/>
      <c r="G31" s="77" t="s">
        <v>4</v>
      </c>
      <c r="H31" s="69"/>
      <c r="I31" s="78"/>
      <c r="J31" s="75">
        <f>J29-J30</f>
        <v>113609.3</v>
      </c>
      <c r="M31" s="118"/>
      <c r="N31" s="119"/>
      <c r="O31" s="120"/>
      <c r="P31" s="29"/>
      <c r="Q31" s="29"/>
      <c r="W31" s="109"/>
    </row>
    <row r="32" spans="2:23" x14ac:dyDescent="0.25">
      <c r="B32" s="41"/>
      <c r="C32" s="42"/>
      <c r="D32" s="42"/>
      <c r="E32" s="42"/>
      <c r="F32" s="71"/>
      <c r="G32" s="72">
        <v>0.19</v>
      </c>
      <c r="H32" s="73"/>
      <c r="I32" s="74">
        <v>0.19</v>
      </c>
      <c r="J32" s="75">
        <f>J31*I32</f>
        <v>21585.767</v>
      </c>
      <c r="M32" s="121"/>
      <c r="N32" s="122"/>
      <c r="O32" s="123"/>
      <c r="P32" s="29"/>
      <c r="Q32" s="29"/>
      <c r="W32" s="109"/>
    </row>
    <row r="33" spans="2:28" ht="15.75" thickBot="1" x14ac:dyDescent="0.3">
      <c r="B33" s="46"/>
      <c r="C33" s="47"/>
      <c r="D33" s="47"/>
      <c r="E33" s="47"/>
      <c r="F33" s="79"/>
      <c r="G33" s="80" t="s">
        <v>2</v>
      </c>
      <c r="H33" s="81"/>
      <c r="I33" s="82"/>
      <c r="J33" s="83">
        <f>J31+J32</f>
        <v>135195.06700000001</v>
      </c>
      <c r="M33" s="121"/>
      <c r="N33" s="122"/>
      <c r="O33" s="123"/>
      <c r="P33" s="29"/>
      <c r="Q33" s="29"/>
      <c r="W33" s="109"/>
    </row>
    <row r="34" spans="2:28" x14ac:dyDescent="0.25">
      <c r="M34" s="121"/>
      <c r="N34" s="122"/>
      <c r="O34" s="123"/>
      <c r="P34" s="29"/>
      <c r="Q34" s="29"/>
      <c r="W34" s="109"/>
    </row>
    <row r="36" spans="2:28" x14ac:dyDescent="0.25">
      <c r="AB36" s="8">
        <f>+Y35+Z35+AA35+AB35</f>
        <v>0</v>
      </c>
    </row>
  </sheetData>
  <sheetProtection sheet="1" objects="1" scenarios="1"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4">
    <mergeCell ref="B8:C8"/>
    <mergeCell ref="E5:J5"/>
    <mergeCell ref="F6:H6"/>
    <mergeCell ref="F7:H7"/>
    <mergeCell ref="F8:H8"/>
    <mergeCell ref="M31:O31"/>
    <mergeCell ref="M32:O32"/>
    <mergeCell ref="M33:O33"/>
    <mergeCell ref="M34:O34"/>
    <mergeCell ref="C16:E16"/>
    <mergeCell ref="C22:E22"/>
    <mergeCell ref="C23:E23"/>
    <mergeCell ref="C24:E24"/>
    <mergeCell ref="C17:E17"/>
    <mergeCell ref="C18:E18"/>
    <mergeCell ref="C19:E19"/>
    <mergeCell ref="C20:E20"/>
    <mergeCell ref="C21:E21"/>
    <mergeCell ref="C10:E10"/>
    <mergeCell ref="C11:E11"/>
    <mergeCell ref="C13:E13"/>
    <mergeCell ref="C14:E14"/>
    <mergeCell ref="C15:E15"/>
    <mergeCell ref="C12:E12"/>
  </mergeCells>
  <pageMargins left="0.25" right="0.25" top="0.75" bottom="0.75" header="0.3" footer="0.3"/>
  <pageSetup paperSize="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86"/>
  <sheetViews>
    <sheetView zoomScale="85" zoomScaleNormal="85" workbookViewId="0">
      <pane ySplit="1" topLeftCell="A93" activePane="bottomLeft" state="frozen"/>
      <selection activeCell="B1" sqref="B1"/>
      <selection pane="bottomLeft" activeCell="H110" sqref="H110"/>
    </sheetView>
  </sheetViews>
  <sheetFormatPr baseColWidth="10" defaultRowHeight="15" x14ac:dyDescent="0.25"/>
  <cols>
    <col min="1" max="1" width="5.28515625" bestFit="1" customWidth="1"/>
    <col min="2" max="2" width="12" style="36" bestFit="1" customWidth="1"/>
    <col min="3" max="3" width="15.28515625" bestFit="1" customWidth="1"/>
    <col min="4" max="4" width="15.85546875" bestFit="1" customWidth="1"/>
    <col min="5" max="5" width="18.1406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x14ac:dyDescent="0.2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3" x14ac:dyDescent="0.2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3" x14ac:dyDescent="0.2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x14ac:dyDescent="0.2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x14ac:dyDescent="0.2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x14ac:dyDescent="0.2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13" x14ac:dyDescent="0.25">
      <c r="A8">
        <v>7</v>
      </c>
      <c r="B8" s="36" t="s">
        <v>78</v>
      </c>
      <c r="C8" t="s">
        <v>79</v>
      </c>
      <c r="G8" t="s">
        <v>33</v>
      </c>
    </row>
    <row r="9" spans="1:13" x14ac:dyDescent="0.2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3" x14ac:dyDescent="0.2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x14ac:dyDescent="0.2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x14ac:dyDescent="0.2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x14ac:dyDescent="0.2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3" x14ac:dyDescent="0.2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3" x14ac:dyDescent="0.2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x14ac:dyDescent="0.2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x14ac:dyDescent="0.2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3" x14ac:dyDescent="0.2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3" x14ac:dyDescent="0.2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3" x14ac:dyDescent="0.2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3" x14ac:dyDescent="0.2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3" x14ac:dyDescent="0.2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x14ac:dyDescent="0.2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3" x14ac:dyDescent="0.2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x14ac:dyDescent="0.2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3" x14ac:dyDescent="0.2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x14ac:dyDescent="0.2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x14ac:dyDescent="0.2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3" x14ac:dyDescent="0.2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x14ac:dyDescent="0.2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3" x14ac:dyDescent="0.2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3" x14ac:dyDescent="0.2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x14ac:dyDescent="0.2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3" x14ac:dyDescent="0.2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x14ac:dyDescent="0.2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x14ac:dyDescent="0.2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x14ac:dyDescent="0.2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3" x14ac:dyDescent="0.2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x14ac:dyDescent="0.2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x14ac:dyDescent="0.2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x14ac:dyDescent="0.2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x14ac:dyDescent="0.2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x14ac:dyDescent="0.2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x14ac:dyDescent="0.2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3" x14ac:dyDescent="0.2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3" x14ac:dyDescent="0.2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x14ac:dyDescent="0.2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x14ac:dyDescent="0.2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x14ac:dyDescent="0.2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3" x14ac:dyDescent="0.2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3" x14ac:dyDescent="0.2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13" x14ac:dyDescent="0.25">
      <c r="A52">
        <v>51</v>
      </c>
      <c r="B52" s="36" t="s">
        <v>288</v>
      </c>
      <c r="C52" t="s">
        <v>289</v>
      </c>
      <c r="G52" t="s">
        <v>33</v>
      </c>
    </row>
    <row r="53" spans="1:13" x14ac:dyDescent="0.2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x14ac:dyDescent="0.2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3" x14ac:dyDescent="0.2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3" x14ac:dyDescent="0.2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x14ac:dyDescent="0.2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3" x14ac:dyDescent="0.2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13" x14ac:dyDescent="0.25">
      <c r="A59">
        <v>58</v>
      </c>
      <c r="B59" s="36" t="s">
        <v>324</v>
      </c>
      <c r="C59" t="s">
        <v>325</v>
      </c>
      <c r="G59" t="s">
        <v>33</v>
      </c>
    </row>
    <row r="60" spans="1:13" x14ac:dyDescent="0.2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3" x14ac:dyDescent="0.2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3" x14ac:dyDescent="0.2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3" x14ac:dyDescent="0.2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3" x14ac:dyDescent="0.2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x14ac:dyDescent="0.2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x14ac:dyDescent="0.2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x14ac:dyDescent="0.2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x14ac:dyDescent="0.2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3" x14ac:dyDescent="0.2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x14ac:dyDescent="0.2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x14ac:dyDescent="0.2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x14ac:dyDescent="0.2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3" x14ac:dyDescent="0.2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x14ac:dyDescent="0.2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x14ac:dyDescent="0.2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x14ac:dyDescent="0.2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13" x14ac:dyDescent="0.2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13" x14ac:dyDescent="0.2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3" x14ac:dyDescent="0.2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3" x14ac:dyDescent="0.2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3" x14ac:dyDescent="0.2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x14ac:dyDescent="0.2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3" x14ac:dyDescent="0.2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3" x14ac:dyDescent="0.2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3" x14ac:dyDescent="0.2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13" x14ac:dyDescent="0.25">
      <c r="A86">
        <v>85</v>
      </c>
      <c r="B86" s="36" t="s">
        <v>446</v>
      </c>
      <c r="C86" t="s">
        <v>447</v>
      </c>
      <c r="G86" t="s">
        <v>33</v>
      </c>
    </row>
    <row r="87" spans="1:13" x14ac:dyDescent="0.25">
      <c r="A87">
        <v>86</v>
      </c>
      <c r="B87" s="36" t="s">
        <v>448</v>
      </c>
      <c r="C87" t="s">
        <v>449</v>
      </c>
      <c r="G87" t="s">
        <v>33</v>
      </c>
    </row>
    <row r="88" spans="1:13" x14ac:dyDescent="0.2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x14ac:dyDescent="0.2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x14ac:dyDescent="0.2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x14ac:dyDescent="0.2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x14ac:dyDescent="0.2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3" x14ac:dyDescent="0.2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3" x14ac:dyDescent="0.2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3" x14ac:dyDescent="0.2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3" x14ac:dyDescent="0.2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3" x14ac:dyDescent="0.2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x14ac:dyDescent="0.2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x14ac:dyDescent="0.2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x14ac:dyDescent="0.2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x14ac:dyDescent="0.2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3" x14ac:dyDescent="0.2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x14ac:dyDescent="0.2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13" x14ac:dyDescent="0.25">
      <c r="A104">
        <v>103</v>
      </c>
      <c r="B104" s="36" t="s">
        <v>530</v>
      </c>
      <c r="C104" t="s">
        <v>531</v>
      </c>
      <c r="G104" t="s">
        <v>33</v>
      </c>
    </row>
    <row r="105" spans="1:13" x14ac:dyDescent="0.2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3" x14ac:dyDescent="0.2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3" x14ac:dyDescent="0.25">
      <c r="A107">
        <v>106</v>
      </c>
      <c r="B107" s="36" t="s">
        <v>580</v>
      </c>
      <c r="C107" t="s">
        <v>581</v>
      </c>
      <c r="E107" t="s">
        <v>582</v>
      </c>
      <c r="G107" t="s">
        <v>121</v>
      </c>
      <c r="I107" t="s">
        <v>594</v>
      </c>
      <c r="K107" t="s">
        <v>583</v>
      </c>
    </row>
    <row r="108" spans="1:13" x14ac:dyDescent="0.25">
      <c r="A108">
        <v>107</v>
      </c>
      <c r="B108" s="36" t="s">
        <v>585</v>
      </c>
      <c r="C108" t="s">
        <v>584</v>
      </c>
      <c r="G108" t="s">
        <v>121</v>
      </c>
      <c r="I108" t="s">
        <v>586</v>
      </c>
      <c r="L108" s="105" t="s">
        <v>587</v>
      </c>
    </row>
    <row r="109" spans="1:13" x14ac:dyDescent="0.25">
      <c r="A109">
        <v>108</v>
      </c>
      <c r="B109" s="36" t="s">
        <v>588</v>
      </c>
      <c r="C109" t="s">
        <v>589</v>
      </c>
      <c r="E109" t="s">
        <v>590</v>
      </c>
      <c r="F109" t="s">
        <v>591</v>
      </c>
      <c r="I109" t="s">
        <v>592</v>
      </c>
      <c r="K109" t="s">
        <v>593</v>
      </c>
    </row>
    <row r="110" spans="1:13" x14ac:dyDescent="0.25">
      <c r="A110">
        <v>109</v>
      </c>
    </row>
    <row r="111" spans="1:13" x14ac:dyDescent="0.25">
      <c r="A111">
        <v>110</v>
      </c>
    </row>
    <row r="112" spans="1:13" x14ac:dyDescent="0.25">
      <c r="A112">
        <v>111</v>
      </c>
    </row>
    <row r="113" spans="1:1" x14ac:dyDescent="0.25">
      <c r="A113">
        <v>112</v>
      </c>
    </row>
    <row r="114" spans="1:1" x14ac:dyDescent="0.25">
      <c r="A114">
        <v>113</v>
      </c>
    </row>
    <row r="115" spans="1:1" x14ac:dyDescent="0.25">
      <c r="A115">
        <v>114</v>
      </c>
    </row>
    <row r="116" spans="1:1" x14ac:dyDescent="0.25">
      <c r="A116">
        <v>115</v>
      </c>
    </row>
    <row r="117" spans="1:1" x14ac:dyDescent="0.25">
      <c r="A117">
        <v>116</v>
      </c>
    </row>
    <row r="118" spans="1:1" x14ac:dyDescent="0.25">
      <c r="A118">
        <v>117</v>
      </c>
    </row>
    <row r="119" spans="1:1" x14ac:dyDescent="0.25">
      <c r="A119">
        <v>118</v>
      </c>
    </row>
    <row r="120" spans="1:1" x14ac:dyDescent="0.25">
      <c r="A120">
        <v>119</v>
      </c>
    </row>
    <row r="121" spans="1:1" x14ac:dyDescent="0.25">
      <c r="A121">
        <v>120</v>
      </c>
    </row>
    <row r="122" spans="1:1" x14ac:dyDescent="0.25">
      <c r="A122">
        <v>121</v>
      </c>
    </row>
    <row r="123" spans="1:1" x14ac:dyDescent="0.25">
      <c r="A123">
        <v>122</v>
      </c>
    </row>
    <row r="124" spans="1:1" x14ac:dyDescent="0.25">
      <c r="A124">
        <v>123</v>
      </c>
    </row>
    <row r="125" spans="1:1" x14ac:dyDescent="0.25">
      <c r="A125">
        <v>124</v>
      </c>
    </row>
    <row r="126" spans="1:1" x14ac:dyDescent="0.25">
      <c r="A126">
        <v>125</v>
      </c>
    </row>
    <row r="127" spans="1:1" x14ac:dyDescent="0.25">
      <c r="A127">
        <v>126</v>
      </c>
    </row>
    <row r="128" spans="1:1" x14ac:dyDescent="0.25">
      <c r="A128">
        <v>127</v>
      </c>
    </row>
    <row r="129" spans="1:1" x14ac:dyDescent="0.25">
      <c r="A129">
        <v>128</v>
      </c>
    </row>
    <row r="130" spans="1:1" x14ac:dyDescent="0.25">
      <c r="A130">
        <v>129</v>
      </c>
    </row>
    <row r="131" spans="1:1" x14ac:dyDescent="0.25">
      <c r="A131">
        <v>130</v>
      </c>
    </row>
    <row r="132" spans="1:1" x14ac:dyDescent="0.25">
      <c r="A132">
        <v>131</v>
      </c>
    </row>
    <row r="133" spans="1:1" x14ac:dyDescent="0.25">
      <c r="A133">
        <v>132</v>
      </c>
    </row>
    <row r="134" spans="1:1" x14ac:dyDescent="0.25">
      <c r="A134">
        <v>133</v>
      </c>
    </row>
    <row r="135" spans="1:1" x14ac:dyDescent="0.25">
      <c r="A135">
        <v>134</v>
      </c>
    </row>
    <row r="136" spans="1:1" x14ac:dyDescent="0.25">
      <c r="A136">
        <v>135</v>
      </c>
    </row>
    <row r="137" spans="1:1" x14ac:dyDescent="0.25">
      <c r="A137">
        <v>136</v>
      </c>
    </row>
    <row r="138" spans="1:1" x14ac:dyDescent="0.25">
      <c r="A138">
        <v>137</v>
      </c>
    </row>
    <row r="139" spans="1:1" x14ac:dyDescent="0.25">
      <c r="A139">
        <v>138</v>
      </c>
    </row>
    <row r="140" spans="1:1" x14ac:dyDescent="0.25">
      <c r="A140">
        <v>139</v>
      </c>
    </row>
    <row r="141" spans="1:1" x14ac:dyDescent="0.25">
      <c r="A141">
        <v>140</v>
      </c>
    </row>
    <row r="142" spans="1:1" x14ac:dyDescent="0.25">
      <c r="A142">
        <v>141</v>
      </c>
    </row>
    <row r="143" spans="1:1" x14ac:dyDescent="0.25">
      <c r="A143">
        <v>142</v>
      </c>
    </row>
    <row r="144" spans="1:1" x14ac:dyDescent="0.25">
      <c r="A144">
        <v>143</v>
      </c>
    </row>
    <row r="145" spans="1:1" x14ac:dyDescent="0.25">
      <c r="A145">
        <v>144</v>
      </c>
    </row>
    <row r="146" spans="1:1" x14ac:dyDescent="0.25">
      <c r="A146">
        <v>145</v>
      </c>
    </row>
    <row r="147" spans="1:1" x14ac:dyDescent="0.25">
      <c r="A147">
        <v>146</v>
      </c>
    </row>
    <row r="148" spans="1:1" x14ac:dyDescent="0.25">
      <c r="A148">
        <v>147</v>
      </c>
    </row>
    <row r="149" spans="1:1" x14ac:dyDescent="0.25">
      <c r="A149">
        <v>148</v>
      </c>
    </row>
    <row r="150" spans="1:1" x14ac:dyDescent="0.25">
      <c r="A150">
        <v>149</v>
      </c>
    </row>
    <row r="151" spans="1:1" x14ac:dyDescent="0.25">
      <c r="A151">
        <v>150</v>
      </c>
    </row>
    <row r="152" spans="1:1" x14ac:dyDescent="0.25">
      <c r="A152">
        <v>151</v>
      </c>
    </row>
    <row r="153" spans="1:1" x14ac:dyDescent="0.25">
      <c r="A153">
        <v>152</v>
      </c>
    </row>
    <row r="154" spans="1:1" x14ac:dyDescent="0.25">
      <c r="A154">
        <v>153</v>
      </c>
    </row>
    <row r="155" spans="1:1" x14ac:dyDescent="0.25">
      <c r="A155">
        <v>154</v>
      </c>
    </row>
    <row r="156" spans="1:1" x14ac:dyDescent="0.25">
      <c r="A156">
        <v>155</v>
      </c>
    </row>
    <row r="157" spans="1:1" x14ac:dyDescent="0.25">
      <c r="A157">
        <v>156</v>
      </c>
    </row>
    <row r="158" spans="1:1" x14ac:dyDescent="0.25">
      <c r="A158">
        <v>157</v>
      </c>
    </row>
    <row r="159" spans="1:1" x14ac:dyDescent="0.25">
      <c r="A159">
        <v>158</v>
      </c>
    </row>
    <row r="160" spans="1:1" x14ac:dyDescent="0.25">
      <c r="A160">
        <v>159</v>
      </c>
    </row>
    <row r="161" spans="1:1" x14ac:dyDescent="0.25">
      <c r="A161">
        <v>160</v>
      </c>
    </row>
    <row r="162" spans="1:1" x14ac:dyDescent="0.25">
      <c r="A162">
        <v>161</v>
      </c>
    </row>
    <row r="163" spans="1:1" x14ac:dyDescent="0.25">
      <c r="A163">
        <v>162</v>
      </c>
    </row>
    <row r="164" spans="1:1" x14ac:dyDescent="0.25">
      <c r="A164">
        <v>163</v>
      </c>
    </row>
    <row r="165" spans="1:1" x14ac:dyDescent="0.25">
      <c r="A165">
        <v>164</v>
      </c>
    </row>
    <row r="166" spans="1:1" x14ac:dyDescent="0.25">
      <c r="A166">
        <v>165</v>
      </c>
    </row>
    <row r="167" spans="1:1" x14ac:dyDescent="0.25">
      <c r="A167">
        <v>166</v>
      </c>
    </row>
    <row r="168" spans="1:1" x14ac:dyDescent="0.25">
      <c r="A168">
        <v>167</v>
      </c>
    </row>
    <row r="169" spans="1:1" x14ac:dyDescent="0.25">
      <c r="A169">
        <v>168</v>
      </c>
    </row>
    <row r="170" spans="1:1" x14ac:dyDescent="0.25">
      <c r="A170">
        <v>169</v>
      </c>
    </row>
    <row r="171" spans="1:1" x14ac:dyDescent="0.25">
      <c r="A171">
        <v>170</v>
      </c>
    </row>
    <row r="172" spans="1:1" x14ac:dyDescent="0.25">
      <c r="A172">
        <v>171</v>
      </c>
    </row>
    <row r="173" spans="1:1" x14ac:dyDescent="0.25">
      <c r="A173">
        <v>172</v>
      </c>
    </row>
    <row r="174" spans="1:1" x14ac:dyDescent="0.25">
      <c r="A174">
        <v>173</v>
      </c>
    </row>
    <row r="175" spans="1:1" x14ac:dyDescent="0.25">
      <c r="A175">
        <v>174</v>
      </c>
    </row>
    <row r="176" spans="1:1" x14ac:dyDescent="0.25">
      <c r="A176">
        <v>175</v>
      </c>
    </row>
    <row r="177" spans="1:1" x14ac:dyDescent="0.25">
      <c r="A177">
        <v>176</v>
      </c>
    </row>
    <row r="178" spans="1:1" x14ac:dyDescent="0.25">
      <c r="A178">
        <v>177</v>
      </c>
    </row>
    <row r="179" spans="1:1" x14ac:dyDescent="0.25">
      <c r="A179">
        <v>178</v>
      </c>
    </row>
    <row r="180" spans="1:1" x14ac:dyDescent="0.25">
      <c r="A180">
        <v>179</v>
      </c>
    </row>
    <row r="181" spans="1:1" x14ac:dyDescent="0.25">
      <c r="A181">
        <v>180</v>
      </c>
    </row>
    <row r="182" spans="1:1" x14ac:dyDescent="0.25">
      <c r="A182">
        <v>181</v>
      </c>
    </row>
    <row r="183" spans="1:1" x14ac:dyDescent="0.25">
      <c r="A183">
        <v>182</v>
      </c>
    </row>
    <row r="184" spans="1:1" x14ac:dyDescent="0.25">
      <c r="A184">
        <v>183</v>
      </c>
    </row>
    <row r="185" spans="1:1" x14ac:dyDescent="0.25">
      <c r="A185">
        <v>184</v>
      </c>
    </row>
    <row r="186" spans="1:1" x14ac:dyDescent="0.25">
      <c r="A186">
        <v>185</v>
      </c>
    </row>
    <row r="187" spans="1:1" x14ac:dyDescent="0.25">
      <c r="A187">
        <v>186</v>
      </c>
    </row>
    <row r="188" spans="1:1" x14ac:dyDescent="0.25">
      <c r="A188">
        <v>187</v>
      </c>
    </row>
    <row r="189" spans="1:1" x14ac:dyDescent="0.25">
      <c r="A189">
        <v>188</v>
      </c>
    </row>
    <row r="190" spans="1:1" x14ac:dyDescent="0.25">
      <c r="A190">
        <v>189</v>
      </c>
    </row>
    <row r="191" spans="1:1" x14ac:dyDescent="0.25">
      <c r="A191">
        <v>190</v>
      </c>
    </row>
    <row r="192" spans="1:1" x14ac:dyDescent="0.25">
      <c r="A192">
        <v>191</v>
      </c>
    </row>
    <row r="193" spans="1:1" x14ac:dyDescent="0.25">
      <c r="A193">
        <v>192</v>
      </c>
    </row>
    <row r="194" spans="1:1" x14ac:dyDescent="0.25">
      <c r="A194">
        <v>193</v>
      </c>
    </row>
    <row r="195" spans="1:1" x14ac:dyDescent="0.25">
      <c r="A195">
        <v>194</v>
      </c>
    </row>
    <row r="196" spans="1:1" x14ac:dyDescent="0.25">
      <c r="A196">
        <v>195</v>
      </c>
    </row>
    <row r="197" spans="1:1" x14ac:dyDescent="0.25">
      <c r="A197">
        <v>196</v>
      </c>
    </row>
    <row r="198" spans="1:1" x14ac:dyDescent="0.25">
      <c r="A198">
        <v>197</v>
      </c>
    </row>
    <row r="199" spans="1:1" x14ac:dyDescent="0.25">
      <c r="A199">
        <v>198</v>
      </c>
    </row>
    <row r="200" spans="1:1" x14ac:dyDescent="0.25">
      <c r="A200">
        <v>199</v>
      </c>
    </row>
    <row r="201" spans="1:1" x14ac:dyDescent="0.25">
      <c r="A201">
        <v>200</v>
      </c>
    </row>
    <row r="202" spans="1:1" x14ac:dyDescent="0.25">
      <c r="A202">
        <v>201</v>
      </c>
    </row>
    <row r="203" spans="1:1" x14ac:dyDescent="0.25">
      <c r="A203">
        <v>202</v>
      </c>
    </row>
    <row r="204" spans="1:1" x14ac:dyDescent="0.25">
      <c r="A204">
        <v>203</v>
      </c>
    </row>
    <row r="205" spans="1:1" x14ac:dyDescent="0.25">
      <c r="A205">
        <v>204</v>
      </c>
    </row>
    <row r="206" spans="1:1" x14ac:dyDescent="0.25">
      <c r="A206">
        <v>205</v>
      </c>
    </row>
    <row r="207" spans="1:1" x14ac:dyDescent="0.25">
      <c r="A207">
        <v>206</v>
      </c>
    </row>
    <row r="208" spans="1:1" x14ac:dyDescent="0.25">
      <c r="A208">
        <v>207</v>
      </c>
    </row>
    <row r="209" spans="1:1" x14ac:dyDescent="0.25">
      <c r="A209">
        <v>208</v>
      </c>
    </row>
    <row r="210" spans="1:1" x14ac:dyDescent="0.25">
      <c r="A210">
        <v>209</v>
      </c>
    </row>
    <row r="211" spans="1:1" x14ac:dyDescent="0.25">
      <c r="A211">
        <v>210</v>
      </c>
    </row>
    <row r="212" spans="1:1" x14ac:dyDescent="0.25">
      <c r="A212">
        <v>211</v>
      </c>
    </row>
    <row r="213" spans="1:1" x14ac:dyDescent="0.25">
      <c r="A213">
        <v>212</v>
      </c>
    </row>
    <row r="214" spans="1:1" x14ac:dyDescent="0.25">
      <c r="A214">
        <v>213</v>
      </c>
    </row>
    <row r="215" spans="1:1" x14ac:dyDescent="0.25">
      <c r="A215">
        <v>214</v>
      </c>
    </row>
    <row r="216" spans="1:1" x14ac:dyDescent="0.25">
      <c r="A216">
        <v>215</v>
      </c>
    </row>
    <row r="217" spans="1:1" x14ac:dyDescent="0.25">
      <c r="A217">
        <v>216</v>
      </c>
    </row>
    <row r="218" spans="1:1" x14ac:dyDescent="0.25">
      <c r="A218">
        <v>217</v>
      </c>
    </row>
    <row r="219" spans="1:1" x14ac:dyDescent="0.25">
      <c r="A219">
        <v>218</v>
      </c>
    </row>
    <row r="220" spans="1:1" x14ac:dyDescent="0.25">
      <c r="A220">
        <v>219</v>
      </c>
    </row>
    <row r="221" spans="1:1" x14ac:dyDescent="0.25">
      <c r="A221">
        <v>220</v>
      </c>
    </row>
    <row r="222" spans="1:1" x14ac:dyDescent="0.25">
      <c r="A222">
        <v>221</v>
      </c>
    </row>
    <row r="223" spans="1:1" x14ac:dyDescent="0.25">
      <c r="A223">
        <v>222</v>
      </c>
    </row>
    <row r="224" spans="1:1" x14ac:dyDescent="0.25">
      <c r="A224">
        <v>223</v>
      </c>
    </row>
    <row r="225" spans="1:1" x14ac:dyDescent="0.25">
      <c r="A225">
        <v>224</v>
      </c>
    </row>
    <row r="226" spans="1:1" x14ac:dyDescent="0.25">
      <c r="A226">
        <v>225</v>
      </c>
    </row>
    <row r="227" spans="1:1" x14ac:dyDescent="0.25">
      <c r="A227">
        <v>226</v>
      </c>
    </row>
    <row r="228" spans="1:1" x14ac:dyDescent="0.25">
      <c r="A228">
        <v>227</v>
      </c>
    </row>
    <row r="229" spans="1:1" x14ac:dyDescent="0.25">
      <c r="A229">
        <v>228</v>
      </c>
    </row>
    <row r="230" spans="1:1" x14ac:dyDescent="0.25">
      <c r="A230">
        <v>229</v>
      </c>
    </row>
    <row r="231" spans="1:1" x14ac:dyDescent="0.25">
      <c r="A231">
        <v>230</v>
      </c>
    </row>
    <row r="232" spans="1:1" x14ac:dyDescent="0.25">
      <c r="A232">
        <v>231</v>
      </c>
    </row>
    <row r="233" spans="1:1" x14ac:dyDescent="0.25">
      <c r="A233">
        <v>232</v>
      </c>
    </row>
    <row r="234" spans="1:1" x14ac:dyDescent="0.25">
      <c r="A234">
        <v>233</v>
      </c>
    </row>
    <row r="235" spans="1:1" x14ac:dyDescent="0.25">
      <c r="A235">
        <v>234</v>
      </c>
    </row>
    <row r="236" spans="1:1" x14ac:dyDescent="0.25">
      <c r="A236">
        <v>235</v>
      </c>
    </row>
    <row r="237" spans="1:1" x14ac:dyDescent="0.25">
      <c r="A237">
        <v>236</v>
      </c>
    </row>
    <row r="238" spans="1:1" x14ac:dyDescent="0.25">
      <c r="A238">
        <v>237</v>
      </c>
    </row>
    <row r="239" spans="1:1" x14ac:dyDescent="0.25">
      <c r="A239">
        <v>238</v>
      </c>
    </row>
    <row r="240" spans="1:1" x14ac:dyDescent="0.25">
      <c r="A240">
        <v>239</v>
      </c>
    </row>
    <row r="241" spans="1:1" x14ac:dyDescent="0.25">
      <c r="A241">
        <v>240</v>
      </c>
    </row>
    <row r="242" spans="1:1" x14ac:dyDescent="0.25">
      <c r="A242">
        <v>241</v>
      </c>
    </row>
    <row r="243" spans="1:1" x14ac:dyDescent="0.25">
      <c r="A243">
        <v>242</v>
      </c>
    </row>
    <row r="244" spans="1:1" x14ac:dyDescent="0.25">
      <c r="A244">
        <v>243</v>
      </c>
    </row>
    <row r="245" spans="1:1" x14ac:dyDescent="0.25">
      <c r="A245">
        <v>244</v>
      </c>
    </row>
    <row r="246" spans="1:1" x14ac:dyDescent="0.25">
      <c r="A246">
        <v>245</v>
      </c>
    </row>
    <row r="247" spans="1:1" x14ac:dyDescent="0.25">
      <c r="A247">
        <v>246</v>
      </c>
    </row>
    <row r="248" spans="1:1" x14ac:dyDescent="0.25">
      <c r="A248">
        <v>247</v>
      </c>
    </row>
    <row r="249" spans="1:1" x14ac:dyDescent="0.25">
      <c r="A249">
        <v>248</v>
      </c>
    </row>
    <row r="250" spans="1:1" x14ac:dyDescent="0.25">
      <c r="A250">
        <v>249</v>
      </c>
    </row>
    <row r="251" spans="1:1" x14ac:dyDescent="0.25">
      <c r="A251">
        <v>250</v>
      </c>
    </row>
    <row r="252" spans="1:1" x14ac:dyDescent="0.25">
      <c r="A252">
        <v>251</v>
      </c>
    </row>
    <row r="253" spans="1:1" x14ac:dyDescent="0.25">
      <c r="A253">
        <v>252</v>
      </c>
    </row>
    <row r="254" spans="1:1" x14ac:dyDescent="0.25">
      <c r="A254">
        <v>253</v>
      </c>
    </row>
    <row r="255" spans="1:1" x14ac:dyDescent="0.25">
      <c r="A255">
        <v>254</v>
      </c>
    </row>
    <row r="256" spans="1:1" x14ac:dyDescent="0.25">
      <c r="A256">
        <v>255</v>
      </c>
    </row>
    <row r="257" spans="1:1" x14ac:dyDescent="0.25">
      <c r="A257">
        <v>256</v>
      </c>
    </row>
    <row r="258" spans="1:1" x14ac:dyDescent="0.25">
      <c r="A258">
        <v>257</v>
      </c>
    </row>
    <row r="259" spans="1:1" x14ac:dyDescent="0.25">
      <c r="A259">
        <v>258</v>
      </c>
    </row>
    <row r="260" spans="1:1" x14ac:dyDescent="0.25">
      <c r="A260">
        <v>259</v>
      </c>
    </row>
    <row r="261" spans="1:1" x14ac:dyDescent="0.25">
      <c r="A261">
        <v>260</v>
      </c>
    </row>
    <row r="262" spans="1:1" x14ac:dyDescent="0.25">
      <c r="A262">
        <v>261</v>
      </c>
    </row>
    <row r="263" spans="1:1" x14ac:dyDescent="0.25">
      <c r="A263">
        <v>262</v>
      </c>
    </row>
    <row r="264" spans="1:1" x14ac:dyDescent="0.25">
      <c r="A264">
        <v>263</v>
      </c>
    </row>
    <row r="265" spans="1:1" x14ac:dyDescent="0.25">
      <c r="A265">
        <v>264</v>
      </c>
    </row>
    <row r="266" spans="1:1" x14ac:dyDescent="0.25">
      <c r="A266">
        <v>265</v>
      </c>
    </row>
    <row r="267" spans="1:1" x14ac:dyDescent="0.25">
      <c r="A267">
        <v>266</v>
      </c>
    </row>
    <row r="268" spans="1:1" x14ac:dyDescent="0.25">
      <c r="A268">
        <v>267</v>
      </c>
    </row>
    <row r="269" spans="1:1" x14ac:dyDescent="0.25">
      <c r="A269">
        <v>268</v>
      </c>
    </row>
    <row r="270" spans="1:1" x14ac:dyDescent="0.25">
      <c r="A270">
        <v>269</v>
      </c>
    </row>
    <row r="271" spans="1:1" x14ac:dyDescent="0.25">
      <c r="A271">
        <v>270</v>
      </c>
    </row>
    <row r="272" spans="1:1" x14ac:dyDescent="0.25">
      <c r="A272">
        <v>271</v>
      </c>
    </row>
    <row r="273" spans="1:1" x14ac:dyDescent="0.25">
      <c r="A273">
        <v>272</v>
      </c>
    </row>
    <row r="274" spans="1:1" x14ac:dyDescent="0.25">
      <c r="A274">
        <v>273</v>
      </c>
    </row>
    <row r="275" spans="1:1" x14ac:dyDescent="0.25">
      <c r="A275">
        <v>274</v>
      </c>
    </row>
    <row r="276" spans="1:1" x14ac:dyDescent="0.25">
      <c r="A276">
        <v>275</v>
      </c>
    </row>
    <row r="277" spans="1:1" x14ac:dyDescent="0.25">
      <c r="A277">
        <v>276</v>
      </c>
    </row>
    <row r="278" spans="1:1" x14ac:dyDescent="0.25">
      <c r="A278">
        <v>277</v>
      </c>
    </row>
    <row r="279" spans="1:1" x14ac:dyDescent="0.25">
      <c r="A279">
        <v>278</v>
      </c>
    </row>
    <row r="280" spans="1:1" x14ac:dyDescent="0.25">
      <c r="A280">
        <v>279</v>
      </c>
    </row>
    <row r="281" spans="1:1" x14ac:dyDescent="0.25">
      <c r="A281">
        <v>280</v>
      </c>
    </row>
    <row r="282" spans="1:1" x14ac:dyDescent="0.25">
      <c r="A282">
        <v>281</v>
      </c>
    </row>
    <row r="283" spans="1:1" x14ac:dyDescent="0.25">
      <c r="A283">
        <v>282</v>
      </c>
    </row>
    <row r="284" spans="1:1" x14ac:dyDescent="0.25">
      <c r="A284">
        <v>283</v>
      </c>
    </row>
    <row r="285" spans="1:1" x14ac:dyDescent="0.25">
      <c r="A285">
        <v>284</v>
      </c>
    </row>
    <row r="286" spans="1:1" x14ac:dyDescent="0.25">
      <c r="A286">
        <v>285</v>
      </c>
    </row>
  </sheetData>
  <hyperlinks>
    <hyperlink ref="L108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vendedor 1</cp:lastModifiedBy>
  <cp:lastPrinted>2014-03-14T19:31:23Z</cp:lastPrinted>
  <dcterms:created xsi:type="dcterms:W3CDTF">2013-07-12T05:01:37Z</dcterms:created>
  <dcterms:modified xsi:type="dcterms:W3CDTF">2014-03-19T15:21:19Z</dcterms:modified>
</cp:coreProperties>
</file>