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240" yWindow="315" windowWidth="15600" windowHeight="775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R11" i="1" l="1"/>
  <c r="H11" i="1" s="1"/>
  <c r="J11" i="1" s="1"/>
  <c r="Q13" i="1"/>
  <c r="R13" i="1" s="1"/>
  <c r="H13" i="1" s="1"/>
  <c r="J13" i="1" s="1"/>
  <c r="Q12" i="1"/>
  <c r="R12" i="1"/>
  <c r="H12" i="1" s="1"/>
  <c r="J12" i="1" s="1"/>
  <c r="Q15" i="1"/>
  <c r="Q14" i="1"/>
  <c r="Q18" i="1"/>
  <c r="R18" i="1" s="1"/>
  <c r="H18" i="1" s="1"/>
  <c r="J18" i="1" s="1"/>
  <c r="Q17" i="1"/>
  <c r="Q16" i="1"/>
  <c r="R15" i="1"/>
  <c r="H15" i="1"/>
  <c r="J15" i="1" s="1"/>
  <c r="AB36" i="1"/>
  <c r="R14" i="1"/>
  <c r="H14" i="1"/>
  <c r="J14" i="1" s="1"/>
  <c r="R16" i="1"/>
  <c r="H16" i="1" s="1"/>
  <c r="J16" i="1" s="1"/>
  <c r="R17" i="1"/>
  <c r="R19" i="1"/>
  <c r="H19" i="1" s="1"/>
  <c r="J19" i="1" s="1"/>
  <c r="R20" i="1"/>
  <c r="H20" i="1" s="1"/>
  <c r="J20" i="1" s="1"/>
  <c r="R21" i="1"/>
  <c r="R22" i="1"/>
  <c r="R23" i="1"/>
  <c r="H23" i="1" s="1"/>
  <c r="J23" i="1" s="1"/>
  <c r="R24" i="1"/>
  <c r="H24" i="1" s="1"/>
  <c r="J24" i="1" s="1"/>
  <c r="R25" i="1"/>
  <c r="R26" i="1"/>
  <c r="R27" i="1"/>
  <c r="H27" i="1" s="1"/>
  <c r="J27" i="1" s="1"/>
  <c r="R28" i="1"/>
  <c r="H28" i="1" s="1"/>
  <c r="J28" i="1" s="1"/>
  <c r="I6" i="1"/>
  <c r="D7" i="1"/>
  <c r="J4" i="1"/>
  <c r="F8" i="1"/>
  <c r="J7" i="1"/>
  <c r="F7" i="1"/>
  <c r="F6" i="1"/>
  <c r="E5" i="1"/>
  <c r="D8" i="1"/>
  <c r="D6" i="1"/>
  <c r="H17" i="1"/>
  <c r="J17" i="1" s="1"/>
  <c r="H21" i="1"/>
  <c r="J21" i="1" s="1"/>
  <c r="H22" i="1"/>
  <c r="J22" i="1" s="1"/>
  <c r="H25" i="1"/>
  <c r="J25" i="1" s="1"/>
  <c r="H26" i="1"/>
  <c r="J26" i="1" s="1"/>
  <c r="J8" i="1"/>
  <c r="J29" i="1" l="1"/>
  <c r="J30" i="1" s="1"/>
  <c r="J31" i="1" s="1"/>
  <c r="J32" i="1" s="1"/>
  <c r="J33" i="1" s="1"/>
</calcChain>
</file>

<file path=xl/sharedStrings.xml><?xml version="1.0" encoding="utf-8"?>
<sst xmlns="http://schemas.openxmlformats.org/spreadsheetml/2006/main" count="826" uniqueCount="597">
  <si>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</si>
  <si>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</si>
  <si>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</si>
  <si>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</si>
  <si>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</si>
  <si>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</si>
  <si>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</si>
  <si>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</si>
  <si>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</si>
  <si>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</si>
  <si>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</si>
  <si>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</si>
  <si>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</si>
  <si>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</si>
  <si>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</si>
  <si>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</si>
  <si>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</si>
  <si>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</si>
  <si>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</si>
  <si>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</si>
  <si>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</si>
  <si>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</si>
  <si>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</si>
  <si>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</si>
  <si>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</si>
  <si>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</si>
  <si>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</si>
  <si>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</si>
  <si>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</si>
  <si>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</si>
  <si>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</si>
  <si>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</si>
  <si>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</si>
  <si>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</si>
  <si>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</si>
  <si>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</si>
  <si>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</si>
  <si>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</si>
  <si>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</si>
  <si>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</si>
  <si>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</si>
  <si>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</si>
  <si>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</si>
  <si>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</si>
  <si>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</si>
  <si>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</si>
  <si>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</si>
  <si>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</si>
  <si>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</si>
  <si>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</si>
  <si>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</si>
  <si>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</si>
  <si>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</si>
  <si>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</si>
  <si>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</si>
  <si>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</si>
  <si>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</si>
  <si>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</si>
  <si>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</si>
  <si>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</si>
  <si>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</si>
  <si>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</si>
  <si>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</si>
  <si>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</si>
  <si>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</si>
  <si>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</si>
  <si>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</si>
  <si>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</si>
  <si>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</si>
  <si>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</si>
  <si>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</si>
  <si>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</si>
  <si>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</si>
  <si>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</si>
  <si>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</si>
  <si>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</si>
  <si>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</si>
  <si>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</si>
  <si>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</si>
  <si>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</si>
  <si>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</si>
  <si>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</si>
  <si>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</si>
  <si>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</si>
  <si>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</si>
  <si>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</si>
  <si>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</si>
  <si>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</si>
  <si>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</si>
  <si>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</si>
  <si>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</si>
  <si>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</si>
  <si>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</si>
  <si>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</si>
  <si>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</si>
  <si>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</si>
  <si>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</si>
  <si>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</si>
  <si>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</si>
  <si>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</si>
  <si>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</si>
  <si>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</si>
  <si>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</si>
  <si>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</si>
  <si>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</si>
  <si>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</si>
  <si>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</si>
  <si>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</si>
  <si>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</si>
  <si>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</si>
  <si>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</si>
  <si>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</si>
  <si>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</si>
  <si>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</si>
  <si>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</si>
  <si>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</si>
  <si>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</si>
  <si>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</si>
  <si>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</si>
  <si>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</si>
  <si>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</si>
  <si>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</si>
  <si>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</si>
  <si>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</si>
  <si>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</si>
  <si>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</si>
  <si>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</si>
  <si>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</si>
  <si>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</si>
  <si>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</si>
  <si>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</si>
  <si>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</si>
  <si>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</si>
  <si>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</si>
  <si>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</si>
  <si>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</si>
  <si>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</si>
  <si>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</si>
  <si>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</si>
  <si>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</si>
  <si>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</si>
  <si>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</si>
  <si>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</si>
  <si>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</si>
  <si>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</si>
  <si>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</si>
  <si>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</si>
  <si>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</si>
  <si>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</si>
  <si>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</si>
  <si>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</si>
  <si>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</si>
  <si>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</si>
  <si>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</si>
  <si>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</si>
  <si>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</si>
  <si>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</si>
  <si>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</si>
  <si>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</si>
  <si>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</si>
  <si>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</si>
  <si>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</si>
  <si>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</si>
  <si>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</si>
  <si>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</si>
  <si>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</si>
  <si>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</si>
  <si>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</si>
  <si>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</si>
  <si>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</si>
  <si>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</si>
  <si>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</si>
  <si>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</si>
  <si>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</si>
  <si>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</si>
  <si>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</si>
  <si>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</si>
  <si>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</si>
  <si>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</si>
  <si>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</si>
  <si>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</si>
  <si>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</si>
  <si>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</si>
  <si>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</si>
  <si>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</si>
  <si>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</si>
  <si>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</si>
  <si>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</si>
  <si>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</si>
  <si>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</si>
  <si>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</si>
  <si>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</si>
  <si>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</si>
  <si>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</si>
  <si>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</si>
  <si>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</si>
  <si>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</si>
  <si>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</si>
  <si>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</si>
  <si>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</si>
  <si>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</si>
  <si>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</si>
  <si>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</si>
  <si>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</si>
  <si>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</si>
  <si>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</si>
  <si>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</si>
  <si>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</si>
  <si>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</si>
  <si>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</si>
  <si>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</si>
  <si>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</si>
  <si>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</si>
  <si>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</si>
  <si>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</si>
  <si>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</si>
  <si>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</si>
  <si>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</si>
  <si>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</si>
  <si>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</si>
  <si>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</si>
  <si>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</si>
  <si>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</si>
  <si>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</si>
  <si>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</si>
  <si>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</si>
  <si>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</si>
  <si>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</si>
  <si>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</si>
  <si>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</si>
  <si>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</si>
  <si>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</si>
  <si>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</si>
  <si>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</si>
  <si>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</si>
  <si>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</si>
  <si>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</si>
  <si>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</si>
  <si>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</si>
  <si>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</si>
  <si>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</si>
  <si>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</si>
  <si>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</si>
  <si>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</si>
  <si>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</si>
  <si>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</si>
  <si>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</si>
  <si>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</si>
  <si>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</si>
  <si>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</si>
  <si>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</si>
  <si>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</si>
  <si>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</si>
  <si>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</si>
  <si>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</si>
  <si>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</si>
  <si>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</si>
  <si>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</si>
  <si>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</si>
  <si>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</si>
  <si>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</si>
  <si>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</si>
  <si>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</si>
  <si>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</si>
  <si>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</si>
  <si>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</si>
  <si>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</si>
  <si>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</si>
  <si>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</si>
  <si>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</si>
  <si>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</si>
  <si>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</si>
  <si>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</si>
  <si>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</si>
  <si>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</si>
  <si>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</si>
  <si>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</si>
  <si>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</si>
  <si>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</si>
  <si>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</si>
  <si>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</si>
  <si>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</si>
  <si>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</si>
  <si>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</si>
  <si>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</si>
  <si>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</si>
  <si>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</si>
  <si>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</si>
  <si>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</si>
  <si>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</si>
  <si>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</si>
  <si>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</si>
  <si>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</si>
  <si>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</si>
  <si>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</si>
  <si>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</si>
  <si>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</si>
  <si>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</si>
  <si>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</si>
  <si>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</si>
  <si>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</si>
  <si>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</si>
  <si>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</si>
  <si>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</si>
  <si>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</si>
  <si>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</si>
  <si>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</si>
  <si>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</si>
  <si>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</si>
  <si>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</si>
  <si>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</si>
  <si>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</si>
  <si>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</si>
  <si>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</si>
  <si>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</si>
  <si>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</si>
  <si>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</si>
  <si>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</si>
  <si>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</si>
  <si>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</si>
  <si>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</si>
  <si>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</si>
  <si>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</si>
  <si>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</si>
  <si>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</si>
  <si>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</si>
  <si>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</si>
  <si>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</si>
  <si>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</si>
  <si>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</si>
  <si>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</si>
  <si>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</si>
  <si>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</si>
  <si>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</si>
  <si>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</si>
  <si>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</si>
  <si>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</si>
  <si>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</si>
  <si>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</si>
  <si>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</si>
  <si>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</si>
  <si>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</si>
  <si>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</si>
  <si>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</si>
  <si>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</si>
  <si>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</si>
  <si>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</si>
  <si>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</si>
  <si>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</si>
  <si>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</si>
  <si>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</si>
  <si>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</si>
  <si>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</si>
  <si>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</si>
  <si>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</si>
  <si>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</si>
  <si>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</si>
  <si>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</si>
  <si>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</si>
  <si>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</si>
  <si>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</si>
  <si>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</si>
  <si>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</si>
  <si>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</si>
  <si>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</si>
  <si>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</si>
  <si>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</si>
  <si>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</si>
  <si>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</si>
  <si>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</si>
  <si>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</si>
  <si>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</si>
  <si>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</si>
  <si>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</si>
  <si>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</si>
  <si>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</si>
  <si>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</si>
  <si>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</si>
  <si>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</si>
  <si>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</si>
  <si>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</si>
  <si>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</si>
  <si>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</si>
  <si>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</si>
  <si>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</si>
  <si>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</si>
  <si>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</si>
  <si>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</si>
  <si>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</si>
  <si>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</si>
  <si>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</si>
  <si>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</si>
  <si>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</si>
  <si>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</si>
  <si>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</si>
  <si>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</si>
  <si>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</si>
  <si>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</si>
  <si>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</si>
  <si>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</si>
  <si>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</si>
  <si>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</si>
  <si>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</si>
  <si>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</si>
  <si>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</si>
  <si>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</si>
  <si>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</si>
  <si>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</si>
  <si>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</si>
  <si>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</si>
  <si>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</si>
  <si>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</si>
  <si>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</si>
  <si>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</si>
  <si>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</si>
  <si>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</si>
  <si>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</si>
  <si>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</si>
  <si>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</si>
  <si>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</si>
  <si>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</si>
  <si>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</si>
  <si>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</si>
  <si>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</si>
  <si>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</si>
  <si>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</si>
  <si>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</si>
  <si>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</si>
  <si>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</si>
  <si>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</si>
  <si>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</si>
  <si>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</si>
  <si>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</si>
  <si>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</si>
  <si>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</si>
  <si>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</si>
  <si>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</si>
  <si>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</si>
  <si>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</si>
  <si>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</si>
  <si>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</si>
  <si>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</si>
  <si>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</si>
  <si>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</si>
  <si>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</si>
  <si>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</si>
  <si>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</si>
  <si>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</si>
  <si>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</si>
  <si>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</si>
  <si>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</si>
  <si>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</si>
  <si>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</si>
  <si>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</si>
  <si>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</si>
  <si>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</si>
  <si>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</si>
  <si>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</si>
  <si>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</si>
  <si>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</si>
  <si>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</si>
  <si>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</si>
  <si>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</si>
  <si>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</si>
  <si>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</si>
  <si>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</si>
  <si>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</si>
  <si>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</si>
  <si>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</si>
  <si>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</si>
  <si>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</si>
  <si>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</si>
  <si>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</si>
  <si>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</si>
  <si>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</si>
  <si>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</si>
  <si>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</si>
  <si>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</si>
  <si>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</si>
  <si>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</si>
  <si>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</si>
  <si>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</si>
  <si>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</si>
  <si>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</si>
  <si>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</si>
  <si>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</si>
  <si>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</si>
  <si>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</si>
  <si>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</si>
  <si>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</si>
  <si>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</si>
  <si>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</si>
  <si>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</si>
  <si>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</si>
  <si>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</si>
  <si>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</si>
  <si>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</si>
  <si>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</si>
  <si>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</si>
  <si>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</si>
  <si>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</si>
  <si>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</si>
  <si>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</si>
  <si>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</si>
  <si>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</si>
  <si>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</si>
  <si>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</si>
  <si>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</si>
  <si>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</si>
  <si>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</si>
  <si>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</si>
  <si>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</si>
  <si>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</si>
  <si>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</si>
  <si>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</si>
  <si>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</si>
  <si>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</si>
  <si>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</si>
  <si>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</si>
  <si>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</si>
  <si>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</si>
  <si>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</si>
  <si>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</si>
  <si>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</si>
  <si>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</si>
  <si>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</si>
  <si>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</si>
  <si>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</si>
  <si>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</si>
  <si>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</si>
  <si>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</si>
  <si>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</si>
  <si>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</si>
  <si>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</si>
  <si>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</si>
  <si>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</si>
  <si>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</si>
  <si>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</si>
  <si>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</si>
  <si>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</si>
  <si>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</si>
  <si>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</si>
  <si>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</si>
  <si>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</si>
  <si>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</si>
  <si>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</si>
  <si>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</si>
  <si>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</si>
  <si>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</si>
  <si>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</si>
  <si>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</si>
  <si>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</si>
  <si>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</si>
  <si>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</si>
  <si>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</si>
  <si>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</si>
  <si>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</si>
  <si>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</si>
  <si>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</si>
  <si>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</si>
  <si>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</si>
  <si>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</si>
  <si>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</si>
  <si>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</si>
  <si>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</si>
  <si>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</si>
  <si>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</si>
  <si>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</si>
  <si>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</si>
  <si>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</si>
  <si>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</si>
  <si>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</si>
  <si>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</si>
  <si>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</si>
  <si>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</si>
  <si>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</si>
  <si>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</si>
  <si>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</si>
  <si>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</si>
  <si>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</si>
  <si>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</si>
  <si>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</si>
  <si>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</si>
  <si>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</si>
  <si>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</si>
  <si>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</si>
  <si>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</si>
  <si>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</si>
  <si>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</si>
  <si>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</si>
  <si>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</si>
  <si>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</si>
  <si>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</si>
  <si>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</si>
  <si>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</si>
  <si>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REGULADOR PRESION 10 BAR 1/4"</t>
  </si>
  <si>
    <t>DANNUS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</si>
</sst>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8"/>
      <color rgb="FFFF99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7" fillId="0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26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6" fillId="2" borderId="8" xfId="0" applyFont="1" applyFill="1" applyBorder="1" applyProtection="1">
      <protection locked="0"/>
    </xf>
    <xf numFmtId="3" fontId="8" fillId="0" borderId="27" xfId="0" applyNumberFormat="1" applyFont="1" applyBorder="1" applyProtection="1"/>
    <xf numFmtId="0" fontId="0" fillId="0" borderId="0" xfId="0" applyAlignment="1">
      <alignment horizontal="right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</xf>
    <xf numFmtId="164" fontId="12" fillId="2" borderId="6" xfId="0" applyNumberFormat="1" applyFont="1" applyFill="1" applyBorder="1" applyAlignment="1" applyProtection="1">
      <alignment horizontal="left" vertical="center"/>
    </xf>
    <xf numFmtId="0" fontId="9" fillId="2" borderId="9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164" fontId="12" fillId="2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2" borderId="9" xfId="0" applyFont="1" applyFill="1" applyBorder="1" applyAlignment="1" applyProtection="1">
      <protection locked="0"/>
    </xf>
    <xf numFmtId="0" fontId="13" fillId="2" borderId="8" xfId="0" applyFont="1" applyFill="1" applyBorder="1" applyAlignment="1" applyProtection="1">
      <protection locked="0"/>
    </xf>
    <xf numFmtId="0" fontId="13" fillId="2" borderId="10" xfId="0" applyFont="1" applyFill="1" applyBorder="1" applyAlignment="1" applyProtection="1">
      <protection locked="0"/>
    </xf>
    <xf numFmtId="0" fontId="12" fillId="2" borderId="1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5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right"/>
      <protection locked="0"/>
    </xf>
    <xf numFmtId="9" fontId="9" fillId="2" borderId="17" xfId="0" applyNumberFormat="1" applyFont="1" applyFill="1" applyBorder="1" applyAlignment="1" applyProtection="1">
      <alignment horizontal="right" vertical="center"/>
      <protection locked="0"/>
    </xf>
    <xf numFmtId="9" fontId="9" fillId="2" borderId="0" xfId="0" applyNumberFormat="1" applyFont="1" applyFill="1" applyBorder="1" applyAlignment="1" applyProtection="1">
      <alignment horizontal="right" vertical="center"/>
      <protection locked="0"/>
    </xf>
    <xf numFmtId="9" fontId="9" fillId="2" borderId="7" xfId="0" applyNumberFormat="1" applyFont="1" applyFill="1" applyBorder="1" applyAlignment="1" applyProtection="1">
      <alignment horizontal="center" vertical="center"/>
      <protection locked="0"/>
    </xf>
    <xf numFmtId="1" fontId="9" fillId="2" borderId="18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Protection="1">
      <protection locked="0"/>
    </xf>
    <xf numFmtId="0" fontId="9" fillId="2" borderId="17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right"/>
      <protection locked="0"/>
    </xf>
    <xf numFmtId="0" fontId="9" fillId="2" borderId="10" xfId="0" applyFont="1" applyFill="1" applyBorder="1" applyProtection="1">
      <protection locked="0"/>
    </xf>
    <xf numFmtId="0" fontId="9" fillId="2" borderId="19" xfId="0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 applyProtection="1">
      <alignment horizontal="right" vertical="center"/>
      <protection locked="0"/>
    </xf>
    <xf numFmtId="0" fontId="9" fillId="2" borderId="20" xfId="0" applyFont="1" applyFill="1" applyBorder="1" applyAlignment="1" applyProtection="1">
      <alignment horizontal="right"/>
      <protection locked="0"/>
    </xf>
    <xf numFmtId="1" fontId="9" fillId="2" borderId="21" xfId="0" applyNumberFormat="1" applyFont="1" applyFill="1" applyBorder="1" applyAlignment="1" applyProtection="1">
      <alignment horizontal="center"/>
    </xf>
    <xf numFmtId="165" fontId="14" fillId="0" borderId="4" xfId="1" applyNumberFormat="1" applyFont="1" applyFill="1" applyBorder="1" applyAlignment="1" applyProtection="1">
      <alignment horizontal="center" vertical="center"/>
      <protection locked="0"/>
    </xf>
    <xf numFmtId="166" fontId="9" fillId="2" borderId="11" xfId="0" applyNumberFormat="1" applyFont="1" applyFill="1" applyBorder="1" applyAlignment="1" applyProtection="1">
      <alignment horizontal="center"/>
    </xf>
    <xf numFmtId="166" fontId="9" fillId="2" borderId="11" xfId="0" applyNumberFormat="1" applyFont="1" applyFill="1" applyBorder="1" applyAlignment="1" applyProtection="1">
      <alignment horizontal="center"/>
      <protection locked="0"/>
    </xf>
    <xf numFmtId="166" fontId="9" fillId="2" borderId="3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  <protection locked="0"/>
    </xf>
    <xf numFmtId="166" fontId="9" fillId="2" borderId="6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  <protection locked="0"/>
    </xf>
    <xf numFmtId="166" fontId="9" fillId="2" borderId="1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Protection="1"/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166" fontId="16" fillId="2" borderId="6" xfId="0" applyNumberFormat="1" applyFont="1" applyFill="1" applyBorder="1" applyAlignment="1" applyProtection="1">
      <alignment horizontal="left"/>
    </xf>
    <xf numFmtId="166" fontId="16" fillId="2" borderId="3" xfId="0" applyNumberFormat="1" applyFont="1" applyFill="1" applyBorder="1" applyAlignment="1" applyProtection="1">
      <alignment horizontal="left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4" fillId="0" borderId="0" xfId="1"/>
    <xf numFmtId="0" fontId="18" fillId="2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Protection="1">
      <protection locked="0"/>
    </xf>
    <xf numFmtId="9" fontId="2" fillId="3" borderId="0" xfId="3" applyFont="1" applyFill="1" applyProtection="1"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Protection="1">
      <protection locked="0"/>
    </xf>
    <xf numFmtId="0" fontId="17" fillId="2" borderId="16" xfId="0" applyFont="1" applyFill="1" applyBorder="1" applyProtection="1">
      <protection locked="0"/>
    </xf>
    <xf numFmtId="0" fontId="19" fillId="0" borderId="0" xfId="0" applyNumberFormat="1" applyFont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protection locked="0"/>
    </xf>
    <xf numFmtId="0" fontId="16" fillId="0" borderId="3" xfId="0" applyFont="1" applyBorder="1" applyAlignment="1" applyProtection="1"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protection locked="0"/>
    </xf>
    <xf numFmtId="0" fontId="16" fillId="0" borderId="6" xfId="0" applyFont="1" applyBorder="1" applyAlignment="1" applyProtection="1"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66" fontId="12" fillId="2" borderId="0" xfId="0" applyNumberFormat="1" applyFont="1" applyFill="1" applyBorder="1" applyAlignment="1" applyProtection="1">
      <alignment horizontal="left"/>
    </xf>
    <xf numFmtId="166" fontId="12" fillId="2" borderId="6" xfId="0" applyNumberFormat="1" applyFont="1" applyFill="1" applyBorder="1" applyAlignment="1" applyProtection="1">
      <alignment horizontal="left"/>
    </xf>
    <xf numFmtId="166" fontId="16" fillId="2" borderId="0" xfId="0" applyNumberFormat="1" applyFont="1" applyFill="1" applyBorder="1" applyAlignment="1" applyProtection="1">
      <alignment horizontal="left"/>
    </xf>
    <xf numFmtId="166" fontId="10" fillId="2" borderId="0" xfId="0" applyNumberFormat="1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</cellXfs>
  <cellStyles count="4">
    <cellStyle name="Hipervínculo" xfId="1" builtinId="8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5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rojas@lucasdiesel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AB36"/>
  <sheetViews>
    <sheetView tabSelected="1" topLeftCell="C1" zoomScaleNormal="100" workbookViewId="0">
      <selection activeCell="I12" sqref="I12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7" width="11.85546875" style="8" bestFit="1" customWidth="1"/>
    <col min="18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4">
        <v>1510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7" t="s">
        <v>6</v>
      </c>
      <c r="C4" s="38"/>
      <c r="D4" s="98" t="s">
        <v>588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 xml:space="preserve"> +56-6-8483336</v>
      </c>
      <c r="K4" s="20"/>
    </row>
    <row r="5" spans="2:18" x14ac:dyDescent="0.25">
      <c r="B5" s="41"/>
      <c r="C5" s="42"/>
      <c r="D5" s="43"/>
      <c r="E5" s="125" t="str">
        <f>VLOOKUP(D4,CLIENTES,4,FALSE)</f>
        <v>AV. GRAN BRETAÑA 2675</v>
      </c>
      <c r="F5" s="125"/>
      <c r="G5" s="125"/>
      <c r="H5" s="125"/>
      <c r="I5" s="125"/>
      <c r="J5" s="126"/>
      <c r="K5" s="20"/>
    </row>
    <row r="6" spans="2:18" ht="17.25" customHeight="1" x14ac:dyDescent="0.25">
      <c r="B6" s="41" t="s">
        <v>27</v>
      </c>
      <c r="C6" s="42"/>
      <c r="D6" s="100" t="str">
        <f>VLOOKUP(D4,CLIENTES,2,FALSE)</f>
        <v>ACMANET</v>
      </c>
      <c r="E6" s="42" t="s">
        <v>7</v>
      </c>
      <c r="F6" s="127" t="str">
        <f>VLOOKUP(D4,CLIENTES,5,FALSE)</f>
        <v>TALCAHUANO</v>
      </c>
      <c r="G6" s="127"/>
      <c r="H6" s="127"/>
      <c r="I6" s="94">
        <f>VLOOKUP(D4,CLIENTES,11,FALSE)</f>
        <v>0</v>
      </c>
      <c r="J6" s="44"/>
    </row>
    <row r="7" spans="2:18" x14ac:dyDescent="0.25">
      <c r="B7" s="41" t="s">
        <v>25</v>
      </c>
      <c r="C7" s="42"/>
      <c r="D7" s="99">
        <f>VLOOKUP(D4,CLIENTES,3,FALSE)</f>
        <v>0</v>
      </c>
      <c r="E7" s="42" t="s">
        <v>8</v>
      </c>
      <c r="F7" s="127">
        <f>VLOOKUP(D4,CLIENTES,6,FALSE)</f>
        <v>0</v>
      </c>
      <c r="G7" s="127"/>
      <c r="H7" s="127"/>
      <c r="I7" s="42" t="s">
        <v>26</v>
      </c>
      <c r="J7" s="101" t="str">
        <f>VLOOKUP(D4,CLIENTES,8,FALSE)</f>
        <v>ERICK ONFRAY GONZALEZ</v>
      </c>
    </row>
    <row r="8" spans="2:18" ht="15.75" thickBot="1" x14ac:dyDescent="0.3">
      <c r="B8" s="123" t="s">
        <v>28</v>
      </c>
      <c r="C8" s="124"/>
      <c r="D8" s="99">
        <f>VLOOKUP(D4,CLIENTES,7,FALSE)</f>
        <v>0</v>
      </c>
      <c r="E8" s="42" t="s">
        <v>11</v>
      </c>
      <c r="F8" s="128">
        <f>VLOOKUP(D4,CLIENTES,12,FALSE)</f>
        <v>0</v>
      </c>
      <c r="G8" s="128"/>
      <c r="H8" s="128"/>
      <c r="I8" s="42" t="s">
        <v>14</v>
      </c>
      <c r="J8" s="45">
        <f ca="1">TODAY()</f>
        <v>41715</v>
      </c>
      <c r="K8" s="20"/>
      <c r="L8" s="20"/>
    </row>
    <row r="9" spans="2:18" ht="16.5" thickTop="1" thickBot="1" x14ac:dyDescent="0.3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50" t="s">
        <v>1</v>
      </c>
      <c r="C10" s="114" t="s">
        <v>24</v>
      </c>
      <c r="D10" s="115"/>
      <c r="E10" s="116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/>
      <c r="N10" s="25" t="s">
        <v>596</v>
      </c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95">
        <v>1</v>
      </c>
      <c r="C11" s="117" t="s">
        <v>595</v>
      </c>
      <c r="D11" s="118"/>
      <c r="E11" s="119"/>
      <c r="F11" s="104">
        <v>3</v>
      </c>
      <c r="G11" s="111" t="s">
        <v>23</v>
      </c>
      <c r="H11" s="85">
        <f>VLOOKUP(B11,COTIZADO,8,FALSE)</f>
        <v>16236.800000000001</v>
      </c>
      <c r="I11" s="86">
        <v>10</v>
      </c>
      <c r="J11" s="87">
        <f t="shared" ref="J11:J28" si="0">F11*H11*(1-I11/100)</f>
        <v>43839.360000000001</v>
      </c>
      <c r="K11" s="28">
        <v>1</v>
      </c>
      <c r="L11" s="29"/>
      <c r="M11" s="29"/>
      <c r="N11" s="29">
        <v>10148</v>
      </c>
      <c r="O11" s="29"/>
      <c r="P11" s="30">
        <v>1.6</v>
      </c>
      <c r="Q11" s="31">
        <f>N11</f>
        <v>10148</v>
      </c>
      <c r="R11" s="35">
        <f>Q11*P11</f>
        <v>16236.800000000001</v>
      </c>
    </row>
    <row r="12" spans="2:18" x14ac:dyDescent="0.25">
      <c r="B12" s="106">
        <v>2</v>
      </c>
      <c r="C12" s="120"/>
      <c r="D12" s="121"/>
      <c r="E12" s="122"/>
      <c r="F12" s="103"/>
      <c r="G12" s="112"/>
      <c r="H12" s="88">
        <f t="shared" ref="H12:H28" si="1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1.6</v>
      </c>
      <c r="Q12" s="31">
        <f>M12</f>
        <v>0</v>
      </c>
      <c r="R12" s="35">
        <f t="shared" ref="R12:R28" si="2">Q12*P12</f>
        <v>0</v>
      </c>
    </row>
    <row r="13" spans="2:18" x14ac:dyDescent="0.25">
      <c r="B13" s="106">
        <v>3</v>
      </c>
      <c r="C13" s="120"/>
      <c r="D13" s="121"/>
      <c r="E13" s="122"/>
      <c r="F13" s="103"/>
      <c r="G13" s="112"/>
      <c r="H13" s="88">
        <f t="shared" si="1"/>
        <v>0</v>
      </c>
      <c r="I13" s="89"/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1.6</v>
      </c>
      <c r="Q13" s="31">
        <f>N13</f>
        <v>0</v>
      </c>
      <c r="R13" s="35">
        <f t="shared" si="2"/>
        <v>0</v>
      </c>
    </row>
    <row r="14" spans="2:18" x14ac:dyDescent="0.25">
      <c r="B14" s="106">
        <v>4</v>
      </c>
      <c r="C14" s="120"/>
      <c r="D14" s="121"/>
      <c r="E14" s="122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N14</f>
        <v>0</v>
      </c>
      <c r="R14" s="35">
        <f t="shared" si="2"/>
        <v>0</v>
      </c>
    </row>
    <row r="15" spans="2:18" x14ac:dyDescent="0.25">
      <c r="B15" s="106">
        <v>5</v>
      </c>
      <c r="C15" s="120"/>
      <c r="D15" s="121"/>
      <c r="E15" s="122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 x14ac:dyDescent="0.25">
      <c r="B16" s="106">
        <v>6</v>
      </c>
      <c r="C16" s="120"/>
      <c r="D16" s="121"/>
      <c r="E16" s="122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23" x14ac:dyDescent="0.25">
      <c r="B17" s="106">
        <v>7</v>
      </c>
      <c r="C17" s="120"/>
      <c r="D17" s="121"/>
      <c r="E17" s="122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23" x14ac:dyDescent="0.25">
      <c r="B18" s="106">
        <v>8</v>
      </c>
      <c r="C18" s="120"/>
      <c r="D18" s="121"/>
      <c r="E18" s="122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23" x14ac:dyDescent="0.25">
      <c r="B19" s="106">
        <v>9</v>
      </c>
      <c r="C19" s="129"/>
      <c r="D19" s="130"/>
      <c r="E19" s="131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23" x14ac:dyDescent="0.25">
      <c r="B20" s="106">
        <v>10</v>
      </c>
      <c r="C20" s="129"/>
      <c r="D20" s="130"/>
      <c r="E20" s="131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23" x14ac:dyDescent="0.25">
      <c r="B21" s="106">
        <v>11</v>
      </c>
      <c r="C21" s="129"/>
      <c r="D21" s="130"/>
      <c r="E21" s="131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23" x14ac:dyDescent="0.25">
      <c r="B22" s="106">
        <v>12</v>
      </c>
      <c r="C22" s="129"/>
      <c r="D22" s="130"/>
      <c r="E22" s="131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23" x14ac:dyDescent="0.25">
      <c r="B23" s="106">
        <v>13</v>
      </c>
      <c r="C23" s="129"/>
      <c r="D23" s="130"/>
      <c r="E23" s="131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23" x14ac:dyDescent="0.25">
      <c r="B24" s="106">
        <v>14</v>
      </c>
      <c r="C24" s="129"/>
      <c r="D24" s="130"/>
      <c r="E24" s="131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23" x14ac:dyDescent="0.2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23" x14ac:dyDescent="0.2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23" x14ac:dyDescent="0.2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23" ht="15.75" thickBot="1" x14ac:dyDescent="0.3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23" x14ac:dyDescent="0.2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43839.360000000001</v>
      </c>
      <c r="R29" s="108"/>
    </row>
    <row r="30" spans="2:23" ht="15.75" thickBot="1" x14ac:dyDescent="0.3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x14ac:dyDescent="0.2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43839.360000000001</v>
      </c>
      <c r="M31" s="117"/>
      <c r="N31" s="118"/>
      <c r="O31" s="119"/>
      <c r="P31" s="29"/>
      <c r="Q31" s="29"/>
      <c r="W31" s="109"/>
    </row>
    <row r="32" spans="2:23" x14ac:dyDescent="0.2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8329.4784</v>
      </c>
      <c r="M32" s="120"/>
      <c r="N32" s="121"/>
      <c r="O32" s="122"/>
      <c r="P32" s="29"/>
      <c r="Q32" s="29"/>
      <c r="W32" s="109"/>
    </row>
    <row r="33" spans="2:28" ht="15.75" thickBot="1" x14ac:dyDescent="0.3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52168.838400000001</v>
      </c>
      <c r="M33" s="120"/>
      <c r="N33" s="121"/>
      <c r="O33" s="122"/>
      <c r="P33" s="29"/>
      <c r="Q33" s="29"/>
      <c r="W33" s="109"/>
    </row>
    <row r="34" spans="2:28" x14ac:dyDescent="0.25">
      <c r="M34" s="120"/>
      <c r="N34" s="121"/>
      <c r="O34" s="122"/>
      <c r="P34" s="29"/>
      <c r="Q34" s="29"/>
      <c r="W34" s="109"/>
    </row>
    <row r="36" spans="2:28" x14ac:dyDescent="0.25">
      <c r="AB36" s="8">
        <f>+Y35+Z35+AA35+AB35</f>
        <v>0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4">
    <mergeCell ref="B8:C8"/>
    <mergeCell ref="E5:J5"/>
    <mergeCell ref="F6:H6"/>
    <mergeCell ref="F7:H7"/>
    <mergeCell ref="F8:H8"/>
    <mergeCell ref="M31:O31"/>
    <mergeCell ref="M32:O3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  <mergeCell ref="C10:E10"/>
    <mergeCell ref="C11:E11"/>
    <mergeCell ref="C13:E13"/>
    <mergeCell ref="C14:E14"/>
    <mergeCell ref="C15:E15"/>
    <mergeCell ref="C12:E12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97" activePane="bottomLeft" state="frozen"/>
      <selection activeCell="B1" sqref="B1"/>
      <selection pane="bottomLeft" activeCell="B109" sqref="B109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3" x14ac:dyDescent="0.2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3" x14ac:dyDescent="0.2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hyperlinks>
    <hyperlink ref="L10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 1</cp:lastModifiedBy>
  <cp:lastPrinted>2014-03-17T15:48:59Z</cp:lastPrinted>
  <dcterms:created xsi:type="dcterms:W3CDTF">2013-07-12T05:01:37Z</dcterms:created>
  <dcterms:modified xsi:type="dcterms:W3CDTF">2014-03-17T15:54:32Z</dcterms:modified>
</cp:coreProperties>
</file>