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<sst xmlns="http://schemas.openxmlformats.org/spreadsheetml/2006/main" count="833" uniqueCount="605">
  <si>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</si>
  <si>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</si>
  <si>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</si>
  <si>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</si>
  <si>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</si>
  <si>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</si>
  <si>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</si>
  <si>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</si>
  <si>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</si>
  <si>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</si>
  <si>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</si>
  <si>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</si>
  <si>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</si>
  <si>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</si>
  <si>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</si>
  <si>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</si>
  <si>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</si>
  <si>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</si>
  <si>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</si>
  <si>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</si>
  <si>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</si>
  <si>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</si>
  <si>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</si>
  <si>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</si>
  <si>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</si>
  <si>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</si>
  <si>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</si>
  <si>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</si>
  <si>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</si>
  <si>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</si>
  <si>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</si>
  <si>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</si>
  <si>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</si>
  <si>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</si>
  <si>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</si>
  <si>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</si>
  <si>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</si>
  <si>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</si>
  <si>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</si>
  <si>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</si>
  <si>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</si>
  <si>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</si>
  <si>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</si>
  <si>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</si>
  <si>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</si>
  <si>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</si>
  <si>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</si>
  <si>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</si>
  <si>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</si>
  <si>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</si>
  <si>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</si>
  <si>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</si>
  <si>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</si>
  <si>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</si>
  <si>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</si>
  <si>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</si>
  <si>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</si>
  <si>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</si>
  <si>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</si>
  <si>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</si>
  <si>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</si>
  <si>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</si>
  <si>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</si>
  <si>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</si>
  <si>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</si>
  <si>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</si>
  <si>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</si>
  <si>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</si>
  <si>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</si>
  <si>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</si>
  <si>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</si>
  <si>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</si>
  <si>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</si>
  <si>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</si>
  <si>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</si>
  <si>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</si>
  <si>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</si>
  <si>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</si>
  <si>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</si>
  <si>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</si>
  <si>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</si>
  <si>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</si>
  <si>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</si>
  <si>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</si>
  <si>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</si>
  <si>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</si>
  <si>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</si>
  <si>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</si>
  <si>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</si>
  <si>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</si>
  <si>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</si>
  <si>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</si>
  <si>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</si>
  <si>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</si>
  <si>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</si>
  <si>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</si>
  <si>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</si>
  <si>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</si>
  <si>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</si>
  <si>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</si>
  <si>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</si>
  <si>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</si>
  <si>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</si>
  <si>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</si>
  <si>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</si>
  <si>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</si>
  <si>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</si>
  <si>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</si>
  <si>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</si>
  <si>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</si>
  <si>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</si>
  <si>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</si>
  <si>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</si>
  <si>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</si>
  <si>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</si>
  <si>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</si>
  <si>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</si>
  <si>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</si>
  <si>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</si>
  <si>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</si>
  <si>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</si>
  <si>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</si>
  <si>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</si>
  <si>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</si>
  <si>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</si>
  <si>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</si>
  <si>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</si>
  <si>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</si>
  <si>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</si>
  <si>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</si>
  <si>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</si>
  <si>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</si>
  <si>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</si>
  <si>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</si>
  <si>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</si>
  <si>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</si>
  <si>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</si>
  <si>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</si>
  <si>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</si>
  <si>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</si>
  <si>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</si>
  <si>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</si>
  <si>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</si>
  <si>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</si>
  <si>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</si>
  <si>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</si>
  <si>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</si>
  <si>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</si>
  <si>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</si>
  <si>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</si>
  <si>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</si>
  <si>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</si>
  <si>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</si>
  <si>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</si>
  <si>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</si>
  <si>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</si>
  <si>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</si>
  <si>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</si>
  <si>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</si>
  <si>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</si>
  <si>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</si>
  <si>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</si>
  <si>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</si>
  <si>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</si>
  <si>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</si>
  <si>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</si>
  <si>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</si>
  <si>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</si>
  <si>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</si>
  <si>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</si>
  <si>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</si>
  <si>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</si>
  <si>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</si>
  <si>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</si>
  <si>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</si>
  <si>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</si>
  <si>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</si>
  <si>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</si>
  <si>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</si>
  <si>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</si>
  <si>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</si>
  <si>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</si>
  <si>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</si>
  <si>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</si>
  <si>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</si>
  <si>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</si>
  <si>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</si>
  <si>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</si>
  <si>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</si>
  <si>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</si>
  <si>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</si>
  <si>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</si>
  <si>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</si>
  <si>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</si>
  <si>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</si>
  <si>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</si>
  <si>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</si>
  <si>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</si>
  <si>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</si>
  <si>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</si>
  <si>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</si>
  <si>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</si>
  <si>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</si>
  <si>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</si>
  <si>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</si>
  <si>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</si>
  <si>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</si>
  <si>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</si>
  <si>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</si>
  <si>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</si>
  <si>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</si>
  <si>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</si>
  <si>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</si>
  <si>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</si>
  <si>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</si>
  <si>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</si>
  <si>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</si>
  <si>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</si>
  <si>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</si>
  <si>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</si>
  <si>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</si>
  <si>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</si>
  <si>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</si>
  <si>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</si>
  <si>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</si>
  <si>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</si>
  <si>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</si>
  <si>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</si>
  <si>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</si>
  <si>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</si>
  <si>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</si>
  <si>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</si>
  <si>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</si>
  <si>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</si>
  <si>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</si>
  <si>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</si>
  <si>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</si>
  <si>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</si>
  <si>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</si>
  <si>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</si>
  <si>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</si>
  <si>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</si>
  <si>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</si>
  <si>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</si>
  <si>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</si>
  <si>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</si>
  <si>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</si>
  <si>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</si>
  <si>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</si>
  <si>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</si>
  <si>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</si>
  <si>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</si>
  <si>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</si>
  <si>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</si>
  <si>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</si>
  <si>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</si>
  <si>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</si>
  <si>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</si>
  <si>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</si>
  <si>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</si>
  <si>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</si>
  <si>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</si>
  <si>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</si>
  <si>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</si>
  <si>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</si>
  <si>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</si>
  <si>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</si>
  <si>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</si>
  <si>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</si>
  <si>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</si>
  <si>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</si>
  <si>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</si>
  <si>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</si>
  <si>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</si>
  <si>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</si>
  <si>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</si>
  <si>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</si>
  <si>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</si>
  <si>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</si>
  <si>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</si>
  <si>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</si>
  <si>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</si>
  <si>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</si>
  <si>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</si>
  <si>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</si>
  <si>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</si>
  <si>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</si>
  <si>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</si>
  <si>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</si>
  <si>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</si>
  <si>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</si>
  <si>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</si>
  <si>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</si>
  <si>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</si>
  <si>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</si>
  <si>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</si>
  <si>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</si>
  <si>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</si>
  <si>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</si>
  <si>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</si>
  <si>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</si>
  <si>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</si>
  <si>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</si>
  <si>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</si>
  <si>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</si>
  <si>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</si>
  <si>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</si>
  <si>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</si>
  <si>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</si>
  <si>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</si>
  <si>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</si>
  <si>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</si>
  <si>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</si>
  <si>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</si>
  <si>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</si>
  <si>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</si>
  <si>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</si>
  <si>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</si>
  <si>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</si>
  <si>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</si>
  <si>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</si>
  <si>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</si>
  <si>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</si>
  <si>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</si>
  <si>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</si>
  <si>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</si>
  <si>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</si>
  <si>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</si>
  <si>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</si>
  <si>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</si>
  <si>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</si>
  <si>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</si>
  <si>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</si>
  <si>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</si>
  <si>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</si>
  <si>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</si>
  <si>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</si>
  <si>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</si>
  <si>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</si>
  <si>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</si>
  <si>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</si>
  <si>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</si>
  <si>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</si>
  <si>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</si>
  <si>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</si>
  <si>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</si>
  <si>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</si>
  <si>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</si>
  <si>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</si>
  <si>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</si>
  <si>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</si>
  <si>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</si>
  <si>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</si>
  <si>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</si>
  <si>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</si>
  <si>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</si>
  <si>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</si>
  <si>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</si>
  <si>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</si>
  <si>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</si>
  <si>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</si>
  <si>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</si>
  <si>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</si>
  <si>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</si>
  <si>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</si>
  <si>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</si>
  <si>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</si>
  <si>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</si>
  <si>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</si>
  <si>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</si>
  <si>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</si>
  <si>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</si>
  <si>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</si>
  <si>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</si>
  <si>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</si>
  <si>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</si>
  <si>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</si>
  <si>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</si>
  <si>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</si>
  <si>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</si>
  <si>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</si>
  <si>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</si>
  <si>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</si>
  <si>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</si>
  <si>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</si>
  <si>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</si>
  <si>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</si>
  <si>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</si>
  <si>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</si>
  <si>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</si>
  <si>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</si>
  <si>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</si>
  <si>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</si>
  <si>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</si>
  <si>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</si>
  <si>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</si>
  <si>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</si>
  <si>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</si>
  <si>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</si>
  <si>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</si>
  <si>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</si>
  <si>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</si>
  <si>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</si>
  <si>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</si>
  <si>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</si>
  <si>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</si>
  <si>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</si>
  <si>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</si>
  <si>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</si>
  <si>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</si>
  <si>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</si>
  <si>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</si>
  <si>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</si>
  <si>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</si>
  <si>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</si>
  <si>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</si>
  <si>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</si>
  <si>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</si>
  <si>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</si>
  <si>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</si>
  <si>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</si>
  <si>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</si>
  <si>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</si>
  <si>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</si>
  <si>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</si>
  <si>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</si>
  <si>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</si>
  <si>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</si>
  <si>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</si>
  <si>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</si>
  <si>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</si>
  <si>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</si>
  <si>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</si>
  <si>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</si>
  <si>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</si>
  <si>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</si>
  <si>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</si>
  <si>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</si>
  <si>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</si>
  <si>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</si>
  <si>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</si>
  <si>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</si>
  <si>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</si>
  <si>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</si>
  <si>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</si>
  <si>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</si>
  <si>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</si>
  <si>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</si>
  <si>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</si>
  <si>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</si>
  <si>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</si>
  <si>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</si>
  <si>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</si>
  <si>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</si>
  <si>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</si>
  <si>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</si>
  <si>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</si>
  <si>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</si>
  <si>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</si>
  <si>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</si>
  <si>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</si>
  <si>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</si>
  <si>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</si>
  <si>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</si>
  <si>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</si>
  <si>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</si>
  <si>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</si>
  <si>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</si>
  <si>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</si>
  <si>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</si>
  <si>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</si>
  <si>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</si>
  <si>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</si>
  <si>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</si>
  <si>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</si>
  <si>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</si>
  <si>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</si>
  <si>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</si>
  <si>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</si>
  <si>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</si>
  <si>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</si>
  <si>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</si>
  <si>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</si>
  <si>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</si>
  <si>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</si>
  <si>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</si>
  <si>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</si>
  <si>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</si>
  <si>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</si>
  <si>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</si>
  <si>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</si>
  <si>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</si>
  <si>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</si>
  <si>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</si>
  <si>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</si>
  <si>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</si>
  <si>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</si>
  <si>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</si>
  <si>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</si>
  <si>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</si>
  <si>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</si>
  <si>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</si>
  <si>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</si>
  <si>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</si>
  <si>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</si>
  <si>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</si>
  <si>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</si>
  <si>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</si>
  <si>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</si>
  <si>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</si>
  <si>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</si>
  <si>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</si>
  <si>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</si>
  <si>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</si>
  <si>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</si>
  <si>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</si>
  <si>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</si>
  <si>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</si>
  <si>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</si>
  <si>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</si>
  <si>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</si>
  <si>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</si>
  <si>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</si>
  <si>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</si>
  <si>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</si>
  <si>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</si>
  <si>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</si>
  <si>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</si>
  <si>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</si>
  <si>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</si>
  <si>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</si>
  <si>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</si>
  <si>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</si>
  <si>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</si>
  <si>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</si>
  <si>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</si>
  <si>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</si>
  <si>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</si>
  <si>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</si>
  <si>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</si>
  <si>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</si>
  <si>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</si>
  <si>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</si>
  <si>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</si>
  <si>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</si>
  <si>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</si>
  <si>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</si>
  <si>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</si>
  <si>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</si>
  <si>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</si>
  <si>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</si>
  <si>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</si>
  <si>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</si>
  <si>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</si>
  <si>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</si>
  <si>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</si>
  <si>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</si>
  <si>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</si>
  <si>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</si>
  <si>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</si>
  <si>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</si>
  <si>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</si>
  <si>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</si>
  <si>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</si>
  <si>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</si>
  <si>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</si>
  <si>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</si>
  <si>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</si>
  <si>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</si>
  <si>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</si>
  <si>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</si>
  <si>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</si>
  <si>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</si>
  <si>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</si>
  <si>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</si>
  <si>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</si>
  <si>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</si>
  <si>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</si>
  <si>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</si>
  <si>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</si>
  <si>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</si>
  <si>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</si>
  <si>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</si>
  <si>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</si>
  <si>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</si>
  <si>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</si>
  <si>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</si>
  <si>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</si>
  <si>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</si>
  <si>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</si>
  <si>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</si>
  <si>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</si>
  <si>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</si>
  <si>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</si>
  <si>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78.193.760 - 6</t>
  </si>
  <si>
    <t>HOTEL KENNEDY S.A</t>
  </si>
  <si>
    <t>AV. KENNEDY #4570</t>
  </si>
  <si>
    <t>HOTEL</t>
  </si>
  <si>
    <t xml:space="preserve">VITACURA
</t>
  </si>
  <si>
    <t xml:space="preserve">JUAN MARIN
</t>
  </si>
  <si>
    <t xml:space="preserve">Centro hidraulico  </t>
  </si>
  <si>
    <t>ESTANQUE HIDRONEUMATICO  (VAREM)</t>
  </si>
  <si>
    <t xml:space="preserve">   EJECUCIOM VERTICAL  300 LITROS  16  BAR 11/2  .-</t>
  </si>
  <si>
    <t xml:space="preserve">OBSERVACIONES: PLAZO DE ENTREGA 48 HORAS DE CONFIRMACION  </t>
  </si>
  <si>
    <t xml:space="preserve"> (56 2) 2290 8112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</si>
</sst>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1489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594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 (56 2) 2290 8112</v>
      </c>
      <c r="K4" s="20"/>
    </row>
    <row r="5" spans="2:11" ht="15">
      <c r="B5" s="41"/>
      <c r="C5" s="42"/>
      <c r="D5" s="43"/>
      <c r="E5" s="122" t="str">
        <f>VLOOKUP(D4,CLIENTES,4,FALSE)</f>
        <v>AV. KENNEDY #4570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26</v>
      </c>
      <c r="C6" s="42"/>
      <c r="D6" s="100" t="str">
        <f>VLOOKUP(D4,CLIENTES,2,FALSE)</f>
        <v>HOTEL KENNEDY S.A</v>
      </c>
      <c r="E6" s="42" t="s">
        <v>7</v>
      </c>
      <c r="F6" s="124" t="str">
        <f>VLOOKUP(D4,CLIENTES,5,FALSE)</f>
        <v>VITACURA
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24</v>
      </c>
      <c r="C7" s="42"/>
      <c r="D7" s="99" t="str">
        <f>VLOOKUP(D4,CLIENTES,3,FALSE)</f>
        <v>HOTEL</v>
      </c>
      <c r="E7" s="42" t="s">
        <v>8</v>
      </c>
      <c r="F7" s="124">
        <f>VLOOKUP(D4,CLIENTES,6,FALSE)</f>
        <v>0</v>
      </c>
      <c r="G7" s="124"/>
      <c r="H7" s="124"/>
      <c r="I7" s="42" t="s">
        <v>25</v>
      </c>
      <c r="J7" s="101" t="str">
        <f>VLOOKUP(D4,CLIENTES,8,FALSE)</f>
        <v>JUAN MARIN
</v>
      </c>
    </row>
    <row r="8" spans="2:12" ht="15.75" thickBot="1">
      <c r="B8" s="120" t="s">
        <v>27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41710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50" t="s">
        <v>1</v>
      </c>
      <c r="C10" s="129" t="s">
        <v>23</v>
      </c>
      <c r="D10" s="130"/>
      <c r="E10" s="131"/>
      <c r="F10" s="51" t="s">
        <v>0</v>
      </c>
      <c r="G10" s="52" t="s">
        <v>22</v>
      </c>
      <c r="H10" s="52" t="s">
        <v>15</v>
      </c>
      <c r="I10" s="53" t="s">
        <v>13</v>
      </c>
      <c r="J10" s="54" t="s">
        <v>2</v>
      </c>
      <c r="K10" s="24" t="s">
        <v>17</v>
      </c>
      <c r="L10" s="25"/>
      <c r="M10" s="25" t="s">
        <v>600</v>
      </c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95">
        <v>1</v>
      </c>
      <c r="C11" s="126" t="s">
        <v>601</v>
      </c>
      <c r="D11" s="127"/>
      <c r="E11" s="128"/>
      <c r="F11" s="104">
        <v>1</v>
      </c>
      <c r="G11" s="111"/>
      <c r="H11" s="85">
        <f>VLOOKUP(B11,COTIZADO,8,FALSE)</f>
        <v>988800</v>
      </c>
      <c r="I11" s="86"/>
      <c r="J11" s="87">
        <f aca="true" t="shared" si="0" ref="J11:J28">F11*H11*(1-I11/100)</f>
        <v>988800</v>
      </c>
      <c r="K11" s="28">
        <v>1</v>
      </c>
      <c r="L11" s="29"/>
      <c r="M11" s="29">
        <v>618000</v>
      </c>
      <c r="N11" s="29"/>
      <c r="O11" s="29"/>
      <c r="P11" s="30">
        <v>1.6</v>
      </c>
      <c r="Q11" s="31">
        <f>M11</f>
        <v>618000</v>
      </c>
      <c r="R11" s="35">
        <f>Q11*P11</f>
        <v>988800</v>
      </c>
    </row>
    <row r="12" spans="2:18" ht="15">
      <c r="B12" s="106">
        <v>2</v>
      </c>
      <c r="C12" s="117" t="s">
        <v>602</v>
      </c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>
        <f>M12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603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988800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988800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187872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1176672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9" activePane="bottomLeft" state="frozen"/>
      <selection pane="topLeft" activeCell="B1" sqref="B1"/>
      <selection pane="bottomLeft" activeCell="K111" sqref="K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1" ht="15">
      <c r="A107">
        <v>106</v>
      </c>
      <c r="B107" s="36" t="s">
        <v>579</v>
      </c>
      <c r="C107" t="s">
        <v>580</v>
      </c>
      <c r="E107" t="s">
        <v>581</v>
      </c>
      <c r="G107" t="s">
        <v>120</v>
      </c>
      <c r="I107" t="s">
        <v>593</v>
      </c>
      <c r="K107" t="s">
        <v>582</v>
      </c>
    </row>
    <row r="108" spans="1:12" ht="15">
      <c r="A108">
        <v>107</v>
      </c>
      <c r="B108" s="36" t="s">
        <v>584</v>
      </c>
      <c r="C108" t="s">
        <v>583</v>
      </c>
      <c r="G108" t="s">
        <v>120</v>
      </c>
      <c r="I108" t="s">
        <v>585</v>
      </c>
      <c r="L108" s="105" t="s">
        <v>586</v>
      </c>
    </row>
    <row r="109" spans="1:11" ht="15">
      <c r="A109">
        <v>108</v>
      </c>
      <c r="B109" s="36" t="s">
        <v>587</v>
      </c>
      <c r="C109" t="s">
        <v>588</v>
      </c>
      <c r="E109" t="s">
        <v>589</v>
      </c>
      <c r="F109" t="s">
        <v>590</v>
      </c>
      <c r="I109" t="s">
        <v>591</v>
      </c>
      <c r="K109" t="s">
        <v>592</v>
      </c>
    </row>
    <row r="110" spans="1:11" ht="30">
      <c r="A110">
        <v>109</v>
      </c>
      <c r="B110" s="36" t="s">
        <v>594</v>
      </c>
      <c r="C110" t="s">
        <v>595</v>
      </c>
      <c r="D110" t="s">
        <v>597</v>
      </c>
      <c r="E110" t="s">
        <v>596</v>
      </c>
      <c r="F110" s="132" t="s">
        <v>598</v>
      </c>
      <c r="I110" s="132" t="s">
        <v>599</v>
      </c>
      <c r="K110" t="s">
        <v>604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2014-03-12T16:08:05Z</cp:lastPrinted>
  <dcterms:created xsi:type="dcterms:W3CDTF">2013-07-12T05:01:37Z</dcterms:created>
  <dcterms:modified xsi:type="dcterms:W3CDTF">2014-03-12T16:14:20Z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