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<sst xmlns="http://schemas.openxmlformats.org/spreadsheetml/2006/main" count="831" uniqueCount="600">
  <si>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</si>
  <si>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</si>
  <si>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</si>
  <si>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</si>
  <si>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</si>
  <si>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</si>
  <si>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</si>
  <si>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</si>
  <si>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</si>
  <si>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</si>
  <si>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</si>
  <si>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</si>
  <si>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</si>
  <si>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</si>
  <si>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</si>
  <si>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</si>
  <si>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</si>
  <si>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</si>
  <si>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</si>
  <si>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</si>
  <si>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</si>
  <si>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</si>
  <si>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</si>
  <si>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</si>
  <si>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</si>
  <si>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</si>
  <si>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</si>
  <si>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</si>
  <si>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</si>
  <si>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</si>
  <si>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</si>
  <si>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</si>
  <si>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</si>
  <si>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</si>
  <si>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</si>
  <si>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</si>
  <si>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</si>
  <si>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</si>
  <si>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</si>
  <si>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</si>
  <si>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</si>
  <si>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</si>
  <si>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</si>
  <si>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</si>
  <si>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</si>
  <si>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</si>
  <si>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</si>
  <si>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</si>
  <si>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</si>
  <si>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</si>
  <si>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</si>
  <si>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</si>
  <si>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</si>
  <si>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</si>
  <si>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</si>
  <si>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</si>
  <si>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</si>
  <si>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</si>
  <si>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</si>
  <si>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</si>
  <si>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</si>
  <si>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</si>
  <si>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</si>
  <si>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</si>
  <si>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</si>
  <si>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</si>
  <si>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</si>
  <si>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</si>
  <si>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</si>
  <si>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</si>
  <si>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</si>
  <si>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</si>
  <si>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</si>
  <si>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</si>
  <si>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</si>
  <si>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</si>
  <si>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</si>
  <si>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</si>
  <si>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</si>
  <si>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</si>
  <si>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</si>
  <si>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</si>
  <si>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</si>
  <si>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</si>
  <si>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</si>
  <si>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</si>
  <si>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</si>
  <si>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</si>
  <si>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</si>
  <si>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</si>
  <si>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</si>
  <si>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</si>
  <si>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</si>
  <si>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</si>
  <si>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</si>
  <si>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</si>
  <si>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</si>
  <si>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</si>
  <si>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</si>
  <si>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</si>
  <si>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</si>
  <si>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</si>
  <si>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</si>
  <si>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</si>
  <si>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</si>
  <si>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</si>
  <si>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</si>
  <si>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</si>
  <si>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</si>
  <si>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</si>
  <si>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</si>
  <si>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</si>
  <si>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</si>
  <si>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</si>
  <si>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</si>
  <si>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</si>
  <si>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</si>
  <si>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</si>
  <si>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</si>
  <si>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</si>
  <si>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</si>
  <si>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</si>
  <si>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</si>
  <si>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</si>
  <si>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</si>
  <si>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</si>
  <si>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</si>
  <si>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</si>
  <si>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</si>
  <si>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</si>
  <si>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</si>
  <si>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</si>
  <si>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</si>
  <si>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</si>
  <si>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</si>
  <si>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</si>
  <si>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</si>
  <si>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</si>
  <si>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</si>
  <si>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</si>
  <si>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</si>
  <si>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</si>
  <si>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</si>
  <si>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</si>
  <si>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</si>
  <si>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</si>
  <si>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</si>
  <si>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</si>
  <si>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</si>
  <si>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</si>
  <si>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</si>
  <si>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</si>
  <si>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</si>
  <si>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</si>
  <si>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</si>
  <si>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</si>
  <si>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</si>
  <si>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</si>
  <si>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</si>
  <si>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</si>
  <si>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</si>
  <si>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</si>
  <si>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</si>
  <si>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</si>
  <si>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</si>
  <si>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</si>
  <si>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</si>
  <si>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</si>
  <si>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</si>
  <si>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</si>
  <si>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</si>
  <si>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</si>
  <si>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</si>
  <si>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</si>
  <si>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</si>
  <si>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</si>
  <si>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</si>
  <si>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</si>
  <si>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</si>
  <si>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</si>
  <si>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</si>
  <si>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</si>
  <si>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</si>
  <si>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</si>
  <si>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</si>
  <si>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</si>
  <si>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</si>
  <si>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</si>
  <si>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</si>
  <si>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</si>
  <si>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</si>
  <si>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</si>
  <si>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</si>
  <si>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</si>
  <si>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</si>
  <si>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</si>
  <si>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</si>
  <si>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</si>
  <si>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</si>
  <si>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</si>
  <si>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</si>
  <si>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</si>
  <si>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</si>
  <si>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</si>
  <si>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</si>
  <si>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</si>
  <si>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</si>
  <si>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</si>
  <si>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</si>
  <si>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</si>
  <si>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</si>
  <si>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</si>
  <si>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</si>
  <si>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</si>
  <si>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</si>
  <si>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</si>
  <si>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</si>
  <si>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</si>
  <si>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</si>
  <si>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</si>
  <si>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</si>
  <si>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</si>
  <si>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</si>
  <si>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</si>
  <si>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</si>
  <si>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</si>
  <si>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</si>
  <si>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</si>
  <si>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</si>
  <si>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</si>
  <si>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</si>
  <si>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</si>
  <si>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</si>
  <si>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</si>
  <si>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</si>
  <si>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</si>
  <si>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</si>
  <si>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</si>
  <si>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</si>
  <si>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</si>
  <si>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</si>
  <si>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</si>
  <si>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</si>
  <si>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</si>
  <si>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</si>
  <si>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</si>
  <si>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</si>
  <si>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</si>
  <si>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</si>
  <si>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</si>
  <si>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</si>
  <si>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</si>
  <si>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</si>
  <si>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</si>
  <si>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</si>
  <si>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</si>
  <si>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</si>
  <si>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</si>
  <si>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</si>
  <si>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</si>
  <si>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</si>
  <si>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</si>
  <si>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</si>
  <si>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</si>
  <si>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</si>
  <si>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</si>
  <si>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</si>
  <si>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</si>
  <si>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</si>
  <si>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</si>
  <si>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</si>
  <si>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</si>
  <si>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</si>
  <si>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</si>
  <si>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</si>
  <si>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</si>
  <si>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</si>
  <si>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</si>
  <si>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</si>
  <si>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</si>
  <si>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</si>
  <si>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</si>
  <si>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</si>
  <si>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</si>
  <si>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</si>
  <si>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</si>
  <si>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</si>
  <si>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</si>
  <si>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</si>
  <si>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</si>
  <si>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</si>
  <si>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</si>
  <si>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</si>
  <si>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</si>
  <si>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</si>
  <si>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</si>
  <si>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</si>
  <si>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</si>
  <si>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</si>
  <si>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</si>
  <si>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</si>
  <si>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</si>
  <si>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</si>
  <si>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</si>
  <si>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</si>
  <si>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</si>
  <si>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</si>
  <si>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</si>
  <si>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</si>
  <si>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</si>
  <si>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</si>
  <si>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</si>
  <si>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</si>
  <si>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</si>
  <si>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</si>
  <si>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</si>
  <si>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</si>
  <si>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</si>
  <si>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</si>
  <si>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</si>
  <si>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</si>
  <si>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</si>
  <si>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</si>
  <si>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</si>
  <si>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</si>
  <si>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</si>
  <si>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</si>
  <si>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</si>
  <si>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</si>
  <si>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</si>
  <si>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</si>
  <si>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</si>
  <si>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</si>
  <si>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</si>
  <si>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</si>
  <si>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</si>
  <si>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</si>
  <si>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</si>
  <si>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</si>
  <si>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</si>
  <si>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</si>
  <si>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</si>
  <si>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</si>
  <si>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</si>
  <si>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</si>
  <si>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</si>
  <si>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</si>
  <si>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</si>
  <si>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</si>
  <si>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</si>
  <si>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</si>
  <si>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</si>
  <si>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</si>
  <si>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</si>
  <si>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</si>
  <si>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</si>
  <si>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</si>
  <si>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</si>
  <si>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</si>
  <si>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</si>
  <si>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</si>
  <si>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</si>
  <si>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</si>
  <si>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</si>
  <si>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</si>
  <si>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</si>
  <si>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</si>
  <si>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</si>
  <si>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</si>
  <si>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</si>
  <si>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</si>
  <si>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</si>
  <si>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</si>
  <si>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</si>
  <si>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</si>
  <si>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</si>
  <si>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</si>
  <si>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</si>
  <si>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</si>
  <si>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</si>
  <si>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</si>
  <si>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</si>
  <si>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</si>
  <si>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</si>
  <si>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</si>
  <si>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</si>
  <si>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</si>
  <si>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</si>
  <si>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</si>
  <si>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</si>
  <si>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</si>
  <si>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</si>
  <si>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</si>
  <si>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</si>
  <si>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</si>
  <si>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</si>
  <si>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</si>
  <si>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</si>
  <si>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</si>
  <si>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</si>
  <si>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</si>
  <si>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</si>
  <si>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</si>
  <si>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</si>
  <si>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</si>
  <si>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</si>
  <si>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</si>
  <si>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</si>
  <si>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</si>
  <si>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</si>
  <si>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</si>
  <si>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</si>
  <si>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</si>
  <si>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</si>
  <si>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</si>
  <si>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</si>
  <si>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</si>
  <si>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</si>
  <si>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</si>
  <si>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</si>
  <si>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</si>
  <si>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</si>
  <si>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</si>
  <si>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</si>
  <si>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</si>
  <si>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</si>
  <si>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</si>
  <si>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</si>
  <si>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</si>
  <si>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</si>
  <si>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</si>
  <si>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</si>
  <si>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</si>
  <si>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</si>
  <si>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</si>
  <si>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</si>
  <si>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</si>
  <si>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</si>
  <si>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</si>
  <si>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</si>
  <si>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</si>
  <si>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</si>
  <si>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</si>
  <si>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</si>
  <si>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</si>
  <si>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</si>
  <si>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</si>
  <si>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</si>
  <si>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</si>
  <si>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</si>
  <si>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</si>
  <si>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</si>
  <si>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</si>
  <si>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</si>
  <si>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</si>
  <si>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</si>
  <si>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</si>
  <si>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</si>
  <si>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</si>
  <si>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</si>
  <si>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</si>
  <si>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</si>
  <si>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</si>
  <si>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</si>
  <si>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</si>
  <si>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</si>
  <si>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</si>
  <si>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</si>
  <si>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</si>
  <si>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</si>
  <si>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</si>
  <si>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</si>
  <si>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</si>
  <si>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</si>
  <si>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</si>
  <si>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</si>
  <si>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</si>
  <si>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</si>
  <si>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</si>
  <si>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</si>
  <si>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</si>
  <si>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</si>
  <si>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</si>
  <si>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</si>
  <si>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</si>
  <si>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</si>
  <si>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</si>
  <si>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</si>
  <si>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</si>
  <si>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</si>
  <si>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</si>
  <si>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</si>
  <si>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</si>
  <si>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</si>
  <si>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</si>
  <si>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</si>
  <si>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</si>
  <si>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</si>
  <si>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</si>
  <si>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</si>
  <si>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</si>
  <si>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</si>
  <si>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</si>
  <si>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</si>
  <si>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</si>
  <si>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</si>
  <si>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</si>
  <si>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</si>
  <si>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</si>
  <si>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</si>
  <si>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</si>
  <si>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</si>
  <si>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</si>
  <si>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</si>
  <si>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</si>
  <si>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</si>
  <si>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</si>
  <si>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</si>
  <si>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</si>
  <si>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</si>
  <si>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</si>
  <si>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</si>
  <si>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</si>
  <si>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</si>
  <si>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</si>
  <si>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</si>
  <si>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</si>
  <si>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</si>
  <si>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</si>
  <si>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</si>
  <si>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</si>
  <si>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</si>
  <si>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</si>
  <si>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</si>
  <si>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</si>
  <si>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</si>
  <si>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</si>
  <si>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</si>
  <si>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</si>
  <si>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</si>
  <si>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</si>
  <si>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</si>
  <si>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</si>
  <si>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</si>
  <si>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</si>
  <si>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</si>
  <si>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</si>
  <si>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</si>
  <si>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</si>
  <si>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</si>
  <si>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</si>
  <si>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</si>
  <si>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</si>
  <si>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</si>
  <si>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</si>
  <si>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</si>
  <si>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</si>
  <si>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</si>
  <si>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</si>
  <si>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</si>
  <si>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</si>
  <si>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</si>
  <si>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</si>
  <si>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</si>
  <si>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</si>
  <si>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</si>
  <si>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</si>
  <si>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</si>
  <si>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</si>
  <si>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</si>
  <si>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</si>
  <si>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</si>
  <si>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</si>
  <si>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</si>
  <si>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</si>
  <si>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</si>
  <si>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</si>
  <si>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</si>
  <si>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</si>
  <si>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</si>
  <si>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</si>
  <si>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</si>
  <si>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</si>
  <si>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</si>
  <si>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</si>
  <si>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</si>
  <si>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</si>
  <si>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</si>
  <si>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</si>
  <si>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</si>
  <si>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</si>
  <si>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</si>
  <si>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</si>
  <si>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</si>
  <si>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</si>
  <si>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ABRAZADERA OMEGA 1/2</t>
  </si>
  <si>
    <t>CODO COBRE 1/2</t>
  </si>
  <si>
    <t>CAÑERIA COBRE 1/2 TIPO L"</t>
  </si>
  <si>
    <t>DIMACO</t>
  </si>
  <si>
    <t>GOBANTES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</si>
</sst>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30" xfId="0" applyFont="1" applyFill="1" applyBorder="1" applyAlignment="1" applyProtection="1">
      <alignment horizontal="right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3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3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5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6" xfId="0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/>
      <protection/>
    </xf>
    <xf numFmtId="166" fontId="55" fillId="33" borderId="27" xfId="0" applyNumberFormat="1" applyFont="1" applyFill="1" applyBorder="1" applyAlignment="1" applyProtection="1">
      <alignment horizontal="center"/>
      <protection locked="0"/>
    </xf>
    <xf numFmtId="166" fontId="55" fillId="33" borderId="1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 locked="0"/>
    </xf>
    <xf numFmtId="166" fontId="55" fillId="33" borderId="15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 locked="0"/>
    </xf>
    <xf numFmtId="166" fontId="55" fillId="33" borderId="26" xfId="0" applyNumberFormat="1" applyFont="1" applyFill="1" applyBorder="1" applyAlignment="1" applyProtection="1">
      <alignment horizontal="center"/>
      <protection/>
    </xf>
    <xf numFmtId="166" fontId="61" fillId="0" borderId="0" xfId="0" applyNumberFormat="1" applyFont="1" applyFill="1" applyBorder="1" applyAlignment="1" applyProtection="1">
      <alignment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9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30" fillId="33" borderId="15" xfId="0" applyFont="1" applyFill="1" applyBorder="1" applyAlignment="1" applyProtection="1">
      <alignment horizontal="center"/>
      <protection locked="0"/>
    </xf>
    <xf numFmtId="0" fontId="30" fillId="33" borderId="12" xfId="0" applyFont="1" applyFill="1" applyBorder="1" applyAlignment="1" applyProtection="1">
      <alignment horizontal="center"/>
      <protection locked="0"/>
    </xf>
    <xf numFmtId="0" fontId="41" fillId="0" borderId="0" xfId="45" applyAlignment="1">
      <alignment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5" applyFont="1" applyFill="1" applyAlignment="1" applyProtection="1">
      <alignment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30" fillId="33" borderId="27" xfId="0" applyFont="1" applyFill="1" applyBorder="1" applyAlignment="1" applyProtection="1">
      <alignment/>
      <protection locked="0"/>
    </xf>
    <xf numFmtId="0" fontId="30" fillId="33" borderId="32" xfId="0" applyFont="1" applyFill="1" applyBorder="1" applyAlignment="1" applyProtection="1">
      <alignment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30" fillId="33" borderId="14" xfId="0" applyNumberFormat="1" applyFont="1" applyFill="1" applyBorder="1" applyAlignment="1" applyProtection="1">
      <alignment horizontal="center"/>
      <protection locked="0"/>
    </xf>
    <xf numFmtId="1" fontId="54" fillId="0" borderId="0" xfId="0" applyNumberFormat="1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15" xfId="0" applyFont="1" applyFill="1" applyBorder="1" applyAlignment="1" applyProtection="1">
      <alignment horizontal="left"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66" fontId="58" fillId="33" borderId="0" xfId="0" applyNumberFormat="1" applyFont="1" applyFill="1" applyBorder="1" applyAlignment="1" applyProtection="1">
      <alignment horizontal="left"/>
      <protection/>
    </xf>
    <xf numFmtId="166" fontId="58" fillId="33" borderId="15" xfId="0" applyNumberFormat="1" applyFont="1" applyFill="1" applyBorder="1" applyAlignment="1" applyProtection="1">
      <alignment horizontal="left"/>
      <protection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0" fontId="59" fillId="33" borderId="14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C13" sqref="C13:E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1466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30" t="str">
        <f>VLOOKUP(D4,CLIENTES,4,FALSE)</f>
        <v>AV.PDTE.FREI MONTALVA 3899</v>
      </c>
      <c r="F5" s="130"/>
      <c r="G5" s="130"/>
      <c r="H5" s="130"/>
      <c r="I5" s="130"/>
      <c r="J5" s="131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32">
        <f>VLOOKUP(D4,CLIENTES,5,FALSE)</f>
        <v>0</v>
      </c>
      <c r="G6" s="132"/>
      <c r="H6" s="132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32" t="str">
        <f>VLOOKUP(D4,CLIENTES,6,FALSE)</f>
        <v>CONCHALI</v>
      </c>
      <c r="G7" s="132"/>
      <c r="H7" s="132"/>
      <c r="I7" s="42" t="s">
        <v>26</v>
      </c>
      <c r="J7" s="101" t="str">
        <f>VLOOKUP(D4,CLIENTES,8,FALSE)</f>
        <v>Luis Barriento Nuñez</v>
      </c>
    </row>
    <row r="8" spans="2:12" ht="15.75" thickBot="1">
      <c r="B8" s="128" t="s">
        <v>28</v>
      </c>
      <c r="C8" s="129"/>
      <c r="D8" s="99">
        <f>VLOOKUP(D4,CLIENTES,7,FALSE)</f>
        <v>0</v>
      </c>
      <c r="E8" s="42" t="s">
        <v>11</v>
      </c>
      <c r="F8" s="133">
        <f>VLOOKUP(D4,CLIENTES,12,FALSE)</f>
        <v>0</v>
      </c>
      <c r="G8" s="133"/>
      <c r="H8" s="133"/>
      <c r="I8" s="42" t="s">
        <v>14</v>
      </c>
      <c r="J8" s="45">
        <f ca="1">TODAY()</f>
        <v>41708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3" t="s">
        <v>24</v>
      </c>
      <c r="D10" s="124"/>
      <c r="E10" s="125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598</v>
      </c>
      <c r="M10" s="25" t="s">
        <v>599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17" t="s">
        <v>597</v>
      </c>
      <c r="D11" s="118"/>
      <c r="E11" s="119"/>
      <c r="F11" s="104">
        <v>2</v>
      </c>
      <c r="G11" s="111" t="s">
        <v>23</v>
      </c>
      <c r="H11" s="85">
        <f>VLOOKUP(B11,COTIZADO,8,FALSE)</f>
        <v>23929.600000000002</v>
      </c>
      <c r="I11" s="86">
        <v>0</v>
      </c>
      <c r="J11" s="87">
        <f aca="true" t="shared" si="0" ref="J11:J28">F11*H11*(1-I11/100)</f>
        <v>47859.200000000004</v>
      </c>
      <c r="K11" s="28">
        <v>1</v>
      </c>
      <c r="L11" s="115">
        <v>14956</v>
      </c>
      <c r="M11" s="29"/>
      <c r="N11" s="29"/>
      <c r="O11" s="29"/>
      <c r="P11" s="30">
        <v>1.6</v>
      </c>
      <c r="Q11" s="31">
        <v>14956</v>
      </c>
      <c r="R11" s="35">
        <f>Q11*P11</f>
        <v>23929.600000000002</v>
      </c>
    </row>
    <row r="12" spans="2:18" ht="15">
      <c r="B12" s="114">
        <v>2</v>
      </c>
      <c r="C12" s="120" t="s">
        <v>596</v>
      </c>
      <c r="D12" s="121"/>
      <c r="E12" s="122"/>
      <c r="F12" s="103">
        <v>10</v>
      </c>
      <c r="G12" s="112" t="s">
        <v>23</v>
      </c>
      <c r="H12" s="88">
        <f aca="true" t="shared" si="1" ref="H12:H28">VLOOKUP(B12,COTIZADO,8,FALSE)</f>
        <v>450.5</v>
      </c>
      <c r="I12" s="89">
        <v>0</v>
      </c>
      <c r="J12" s="90">
        <f t="shared" si="0"/>
        <v>4505</v>
      </c>
      <c r="K12" s="28">
        <v>2</v>
      </c>
      <c r="L12" s="116">
        <v>265</v>
      </c>
      <c r="M12" s="29"/>
      <c r="N12" s="29"/>
      <c r="O12" s="29"/>
      <c r="P12" s="30">
        <v>1.7</v>
      </c>
      <c r="Q12" s="31">
        <v>265</v>
      </c>
      <c r="R12" s="35">
        <f aca="true" t="shared" si="2" ref="R12:R28">Q12*P12</f>
        <v>450.5</v>
      </c>
    </row>
    <row r="13" spans="2:18" ht="15">
      <c r="B13" s="114">
        <v>3</v>
      </c>
      <c r="C13" s="120" t="s">
        <v>595</v>
      </c>
      <c r="D13" s="121"/>
      <c r="E13" s="122"/>
      <c r="F13" s="103">
        <v>25</v>
      </c>
      <c r="G13" s="112" t="s">
        <v>23</v>
      </c>
      <c r="H13" s="88">
        <f t="shared" si="1"/>
        <v>57.8</v>
      </c>
      <c r="I13" s="89">
        <v>0</v>
      </c>
      <c r="J13" s="90">
        <f t="shared" si="0"/>
        <v>1445</v>
      </c>
      <c r="K13" s="28">
        <v>3</v>
      </c>
      <c r="L13" s="116"/>
      <c r="M13" s="29">
        <v>34</v>
      </c>
      <c r="N13" s="29"/>
      <c r="O13" s="29"/>
      <c r="P13" s="30">
        <v>1.7</v>
      </c>
      <c r="Q13" s="31">
        <v>34</v>
      </c>
      <c r="R13" s="35">
        <f t="shared" si="2"/>
        <v>57.8</v>
      </c>
    </row>
    <row r="14" spans="2:18" ht="15">
      <c r="B14" s="106">
        <v>4</v>
      </c>
      <c r="C14" s="120"/>
      <c r="D14" s="121"/>
      <c r="E14" s="122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ht="15">
      <c r="B15" s="106">
        <v>5</v>
      </c>
      <c r="C15" s="120"/>
      <c r="D15" s="126"/>
      <c r="E15" s="127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ht="15">
      <c r="B16" s="106">
        <v>6</v>
      </c>
      <c r="C16" s="120"/>
      <c r="D16" s="121"/>
      <c r="E16" s="122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20"/>
      <c r="D17" s="121"/>
      <c r="E17" s="122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20"/>
      <c r="D18" s="121"/>
      <c r="E18" s="122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34"/>
      <c r="D19" s="135"/>
      <c r="E19" s="136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34"/>
      <c r="D20" s="135"/>
      <c r="E20" s="136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34"/>
      <c r="D21" s="135"/>
      <c r="E21" s="136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34"/>
      <c r="D22" s="135"/>
      <c r="E22" s="136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34"/>
      <c r="D23" s="135"/>
      <c r="E23" s="136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34"/>
      <c r="D24" s="135"/>
      <c r="E24" s="136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53809.200000000004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53809.200000000004</v>
      </c>
      <c r="M31" s="117"/>
      <c r="N31" s="118"/>
      <c r="O31" s="119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10223.748000000001</v>
      </c>
      <c r="M32" s="120"/>
      <c r="N32" s="121"/>
      <c r="O32" s="122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64032.948000000004</v>
      </c>
      <c r="M33" s="120"/>
      <c r="N33" s="121"/>
      <c r="O33" s="122"/>
      <c r="P33" s="29"/>
      <c r="Q33" s="29"/>
      <c r="W33" s="109"/>
    </row>
    <row r="34" spans="13:23" ht="15">
      <c r="M34" s="120"/>
      <c r="N34" s="121"/>
      <c r="O34" s="122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  <mergeCell ref="C12:E12"/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2014-03-10T17:27:12Z</cp:lastPrinted>
  <dcterms:created xsi:type="dcterms:W3CDTF">2013-07-12T05:01:37Z</dcterms:created>
  <dcterms:modified xsi:type="dcterms:W3CDTF">2014-03-10T17:27:19Z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