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<sst xmlns="http://schemas.openxmlformats.org/spreadsheetml/2006/main" count="834" uniqueCount="602">
  <si>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</si>
  <si>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</si>
  <si>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</si>
  <si>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</si>
  <si>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</si>
  <si>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</si>
  <si>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</si>
  <si>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</si>
  <si>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</si>
  <si>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</si>
  <si>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</si>
  <si>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</si>
  <si>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</si>
  <si>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</si>
  <si>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</si>
  <si>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</si>
  <si>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</si>
  <si>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</si>
  <si>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</si>
  <si>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</si>
  <si>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</si>
  <si>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</si>
  <si>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</si>
  <si>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</si>
  <si>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</si>
  <si>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</si>
  <si>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</si>
  <si>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</si>
  <si>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</si>
  <si>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</si>
  <si>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</si>
  <si>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</si>
  <si>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</si>
  <si>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</si>
  <si>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</si>
  <si>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</si>
  <si>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</si>
  <si>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</si>
  <si>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</si>
  <si>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</si>
  <si>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</si>
  <si>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</si>
  <si>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</si>
  <si>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</si>
  <si>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</si>
  <si>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</si>
  <si>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</si>
  <si>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</si>
  <si>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</si>
  <si>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</si>
  <si>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</si>
  <si>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</si>
  <si>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</si>
  <si>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</si>
  <si>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</si>
  <si>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</si>
  <si>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</si>
  <si>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</si>
  <si>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</si>
  <si>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</si>
  <si>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</si>
  <si>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</si>
  <si>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</si>
  <si>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</si>
  <si>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</si>
  <si>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</si>
  <si>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</si>
  <si>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</si>
  <si>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</si>
  <si>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</si>
  <si>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</si>
  <si>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</si>
  <si>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</si>
  <si>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</si>
  <si>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</si>
  <si>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</si>
  <si>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</si>
  <si>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</si>
  <si>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</si>
  <si>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</si>
  <si>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</si>
  <si>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</si>
  <si>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</si>
  <si>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</si>
  <si>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</si>
  <si>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</si>
  <si>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</si>
  <si>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</si>
  <si>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</si>
  <si>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</si>
  <si>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</si>
  <si>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</si>
  <si>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</si>
  <si>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</si>
  <si>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</si>
  <si>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</si>
  <si>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</si>
  <si>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</si>
  <si>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</si>
  <si>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</si>
  <si>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</si>
  <si>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</si>
  <si>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</si>
  <si>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</si>
  <si>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</si>
  <si>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</si>
  <si>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</si>
  <si>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</si>
  <si>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</si>
  <si>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</si>
  <si>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</si>
  <si>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</si>
  <si>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</si>
  <si>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</si>
  <si>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</si>
  <si>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</si>
  <si>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</si>
  <si>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</si>
  <si>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</si>
  <si>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</si>
  <si>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</si>
  <si>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</si>
  <si>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</si>
  <si>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</si>
  <si>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</si>
  <si>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</si>
  <si>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</si>
  <si>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</si>
  <si>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</si>
  <si>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</si>
  <si>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</si>
  <si>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</si>
  <si>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</si>
  <si>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</si>
  <si>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</si>
  <si>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</si>
  <si>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</si>
  <si>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</si>
  <si>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</si>
  <si>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</si>
  <si>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</si>
  <si>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</si>
  <si>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</si>
  <si>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</si>
  <si>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</si>
  <si>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</si>
  <si>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</si>
  <si>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</si>
  <si>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</si>
  <si>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</si>
  <si>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</si>
  <si>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</si>
  <si>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</si>
  <si>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</si>
  <si>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</si>
  <si>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</si>
  <si>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</si>
  <si>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</si>
  <si>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</si>
  <si>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</si>
  <si>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</si>
  <si>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</si>
  <si>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</si>
  <si>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</si>
  <si>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</si>
  <si>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</si>
  <si>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</si>
  <si>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</si>
  <si>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</si>
  <si>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</si>
  <si>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</si>
  <si>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</si>
  <si>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</si>
  <si>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</si>
  <si>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</si>
  <si>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</si>
  <si>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</si>
  <si>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</si>
  <si>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</si>
  <si>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</si>
  <si>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</si>
  <si>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</si>
  <si>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</si>
  <si>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</si>
  <si>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</si>
  <si>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</si>
  <si>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</si>
  <si>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</si>
  <si>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</si>
  <si>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</si>
  <si>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</si>
  <si>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</si>
  <si>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</si>
  <si>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</si>
  <si>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</si>
  <si>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</si>
  <si>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</si>
  <si>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</si>
  <si>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</si>
  <si>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</si>
  <si>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</si>
  <si>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</si>
  <si>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</si>
  <si>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</si>
  <si>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</si>
  <si>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</si>
  <si>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</si>
  <si>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</si>
  <si>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</si>
  <si>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</si>
  <si>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</si>
  <si>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</si>
  <si>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</si>
  <si>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</si>
  <si>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</si>
  <si>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</si>
  <si>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</si>
  <si>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</si>
  <si>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</si>
  <si>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</si>
  <si>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</si>
  <si>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</si>
  <si>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</si>
  <si>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</si>
  <si>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</si>
  <si>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</si>
  <si>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</si>
  <si>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</si>
  <si>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</si>
  <si>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</si>
  <si>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</si>
  <si>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</si>
  <si>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</si>
  <si>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</si>
  <si>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</si>
  <si>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</si>
  <si>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</si>
  <si>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</si>
  <si>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</si>
  <si>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</si>
  <si>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</si>
  <si>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</si>
  <si>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</si>
  <si>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</si>
  <si>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</si>
  <si>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</si>
  <si>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</si>
  <si>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</si>
  <si>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</si>
  <si>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</si>
  <si>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</si>
  <si>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</si>
  <si>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</si>
  <si>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</si>
  <si>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</si>
  <si>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</si>
  <si>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</si>
  <si>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</si>
  <si>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</si>
  <si>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</si>
  <si>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</si>
  <si>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</si>
  <si>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</si>
  <si>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</si>
  <si>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</si>
  <si>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</si>
  <si>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</si>
  <si>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</si>
  <si>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</si>
  <si>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</si>
  <si>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</si>
  <si>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</si>
  <si>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</si>
  <si>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</si>
  <si>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</si>
  <si>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</si>
  <si>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</si>
  <si>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</si>
  <si>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</si>
  <si>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</si>
  <si>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</si>
  <si>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</si>
  <si>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</si>
  <si>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</si>
  <si>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</si>
  <si>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</si>
  <si>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</si>
  <si>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</si>
  <si>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</si>
  <si>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</si>
  <si>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</si>
  <si>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</si>
  <si>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</si>
  <si>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</si>
  <si>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</si>
  <si>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</si>
  <si>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</si>
  <si>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</si>
  <si>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</si>
  <si>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</si>
  <si>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</si>
  <si>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</si>
  <si>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</si>
  <si>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</si>
  <si>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</si>
  <si>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</si>
  <si>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</si>
  <si>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</si>
  <si>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</si>
  <si>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</si>
  <si>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</si>
  <si>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</si>
  <si>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</si>
  <si>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</si>
  <si>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</si>
  <si>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</si>
  <si>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</si>
  <si>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</si>
  <si>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</si>
  <si>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</si>
  <si>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</si>
  <si>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</si>
  <si>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</si>
  <si>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</si>
  <si>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</si>
  <si>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</si>
  <si>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</si>
  <si>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</si>
  <si>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</si>
  <si>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</si>
  <si>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</si>
  <si>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</si>
  <si>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</si>
  <si>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</si>
  <si>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</si>
  <si>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</si>
  <si>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</si>
  <si>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</si>
  <si>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</si>
  <si>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</si>
  <si>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</si>
  <si>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</si>
  <si>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</si>
  <si>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</si>
  <si>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</si>
  <si>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</si>
  <si>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</si>
  <si>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</si>
  <si>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</si>
  <si>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</si>
  <si>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</si>
  <si>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</si>
  <si>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</si>
  <si>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</si>
  <si>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</si>
  <si>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</si>
  <si>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</si>
  <si>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</si>
  <si>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</si>
  <si>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</si>
  <si>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</si>
  <si>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</si>
  <si>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</si>
  <si>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</si>
  <si>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</si>
  <si>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</si>
  <si>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</si>
  <si>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</si>
  <si>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</si>
  <si>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</si>
  <si>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</si>
  <si>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</si>
  <si>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</si>
  <si>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</si>
  <si>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</si>
  <si>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</si>
  <si>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</si>
  <si>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</si>
  <si>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</si>
  <si>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</si>
  <si>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</si>
  <si>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</si>
  <si>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</si>
  <si>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</si>
  <si>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</si>
  <si>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</si>
  <si>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</si>
  <si>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</si>
  <si>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</si>
  <si>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</si>
  <si>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</si>
  <si>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</si>
  <si>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</si>
  <si>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</si>
  <si>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</si>
  <si>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</si>
  <si>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</si>
  <si>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</si>
  <si>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</si>
  <si>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</si>
  <si>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</si>
  <si>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</si>
  <si>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</si>
  <si>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</si>
  <si>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</si>
  <si>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</si>
  <si>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</si>
  <si>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</si>
  <si>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</si>
  <si>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</si>
  <si>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</si>
  <si>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</si>
  <si>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</si>
  <si>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</si>
  <si>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</si>
  <si>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</si>
  <si>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</si>
  <si>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</si>
  <si>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</si>
  <si>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</si>
  <si>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</si>
  <si>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</si>
  <si>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</si>
  <si>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</si>
  <si>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</si>
  <si>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</si>
  <si>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</si>
  <si>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</si>
  <si>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</si>
  <si>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</si>
  <si>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</si>
  <si>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</si>
  <si>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</si>
  <si>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</si>
  <si>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</si>
  <si>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</si>
  <si>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</si>
  <si>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</si>
  <si>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</si>
  <si>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</si>
  <si>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</si>
  <si>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</si>
  <si>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</si>
  <si>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</si>
  <si>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</si>
  <si>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</si>
  <si>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</si>
  <si>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</si>
  <si>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</si>
  <si>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</si>
  <si>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</si>
  <si>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</si>
  <si>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</si>
  <si>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</si>
  <si>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</si>
  <si>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</si>
  <si>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</si>
  <si>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</si>
  <si>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</si>
  <si>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</si>
  <si>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</si>
  <si>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</si>
  <si>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</si>
  <si>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</si>
  <si>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</si>
  <si>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</si>
  <si>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</si>
  <si>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</si>
  <si>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</si>
  <si>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</si>
  <si>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</si>
  <si>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</si>
  <si>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</si>
  <si>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</si>
  <si>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</si>
  <si>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</si>
  <si>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</si>
  <si>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</si>
  <si>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</si>
  <si>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</si>
  <si>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</si>
  <si>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</si>
  <si>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</si>
  <si>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</si>
  <si>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</si>
  <si>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</si>
  <si>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</si>
  <si>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</si>
  <si>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</si>
  <si>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</si>
  <si>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</si>
  <si>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</si>
  <si>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</si>
  <si>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</si>
  <si>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</si>
  <si>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</si>
  <si>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</si>
  <si>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</si>
  <si>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</si>
  <si>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</si>
  <si>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</si>
  <si>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</si>
  <si>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</si>
  <si>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</si>
  <si>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</si>
  <si>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</si>
  <si>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</si>
  <si>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</si>
  <si>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</si>
  <si>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</si>
  <si>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</si>
  <si>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</si>
  <si>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</si>
  <si>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</si>
  <si>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</si>
  <si>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</si>
  <si>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</si>
  <si>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</si>
  <si>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</si>
  <si>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</si>
  <si>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</si>
  <si>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</si>
  <si>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</si>
  <si>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</si>
  <si>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</si>
  <si>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</si>
  <si>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</si>
  <si>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</si>
  <si>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</si>
  <si>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</si>
  <si>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</si>
  <si>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</si>
  <si>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</si>
  <si>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</si>
  <si>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</si>
  <si>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</si>
  <si>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</si>
  <si>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</si>
  <si>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</si>
  <si>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</si>
  <si>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</si>
  <si>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</si>
  <si>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</si>
  <si>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</si>
  <si>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</si>
  <si>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</si>
  <si>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</si>
  <si>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</si>
  <si>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</si>
  <si>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</si>
  <si>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</si>
  <si>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</si>
  <si>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</si>
  <si>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</si>
  <si>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</si>
  <si>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</si>
  <si>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</si>
  <si>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</si>
  <si>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</si>
  <si>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</si>
  <si>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</si>
  <si>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</si>
  <si>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</si>
  <si>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</si>
  <si>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</si>
  <si>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</si>
  <si>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</si>
  <si>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</si>
  <si>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</si>
  <si>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</si>
  <si>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</si>
  <si>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</si>
  <si>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</si>
  <si>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</si>
  <si>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</si>
  <si>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</si>
  <si>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</si>
  <si>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</si>
  <si>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</si>
  <si>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</si>
  <si>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</si>
  <si>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</si>
  <si>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</si>
  <si>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</si>
  <si>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</si>
  <si>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</si>
  <si>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</si>
  <si>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</si>
  <si>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</si>
  <si>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</si>
  <si>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</si>
  <si>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</si>
  <si>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</si>
  <si>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</si>
  <si>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</si>
  <si>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UNION CLAMP 4" AC INOX 304</t>
  </si>
  <si>
    <t xml:space="preserve">UNION CLAMP 3" AC INOX 304 </t>
  </si>
  <si>
    <t>METRO</t>
  </si>
  <si>
    <t>CAÑERIA 3" X 1.5 MM   AC INOX 304 (TIRA 5,8)</t>
  </si>
  <si>
    <t>ALLEN</t>
  </si>
  <si>
    <t>CURVA  4" AC INOX 304 25 AVANCE</t>
  </si>
  <si>
    <t xml:space="preserve">CURVA 3"  AC INOX 304  20 AVANCE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</si>
</sst>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B1">
      <selection activeCell="M16" sqref="M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1462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8">
        <f>VLOOKUP(D4,CLIENTES,5,FALSE)</f>
        <v>0</v>
      </c>
      <c r="G6" s="128"/>
      <c r="H6" s="128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8" t="str">
        <f>VLOOKUP(D4,CLIENTES,6,FALSE)</f>
        <v>CONCHALI</v>
      </c>
      <c r="G7" s="128"/>
      <c r="H7" s="128"/>
      <c r="I7" s="42" t="s">
        <v>26</v>
      </c>
      <c r="J7" s="101" t="str">
        <f>VLOOKUP(D4,CLIENTES,8,FALSE)</f>
        <v>Luis Barriento Nuñez</v>
      </c>
    </row>
    <row r="8" spans="2:12" ht="15.75" thickBot="1">
      <c r="B8" s="124" t="s">
        <v>28</v>
      </c>
      <c r="C8" s="125"/>
      <c r="D8" s="99">
        <f>VLOOKUP(D4,CLIENTES,7,FALSE)</f>
        <v>0</v>
      </c>
      <c r="E8" s="42" t="s">
        <v>11</v>
      </c>
      <c r="F8" s="129">
        <f>VLOOKUP(D4,CLIENTES,12,FALSE)</f>
        <v>0</v>
      </c>
      <c r="G8" s="129"/>
      <c r="H8" s="129"/>
      <c r="I8" s="42" t="s">
        <v>14</v>
      </c>
      <c r="J8" s="45">
        <f ca="1">TODAY()</f>
        <v>41701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1" t="s">
        <v>24</v>
      </c>
      <c r="D10" s="122"/>
      <c r="E10" s="123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5" t="s">
        <v>598</v>
      </c>
      <c r="D11" s="116"/>
      <c r="E11" s="117"/>
      <c r="F11" s="104">
        <v>6</v>
      </c>
      <c r="G11" s="111" t="s">
        <v>597</v>
      </c>
      <c r="H11" s="85">
        <f>VLOOKUP(B11,COTIZADO,8,FALSE)</f>
        <v>15792</v>
      </c>
      <c r="I11" s="86"/>
      <c r="J11" s="87">
        <f aca="true" t="shared" si="0" ref="J11:J28">F11*H11*(1-I11/100)</f>
        <v>94752</v>
      </c>
      <c r="K11" s="28">
        <v>1</v>
      </c>
      <c r="L11" s="29"/>
      <c r="M11" s="29"/>
      <c r="N11" s="29">
        <v>9870</v>
      </c>
      <c r="O11" s="29"/>
      <c r="P11" s="30">
        <v>1.6</v>
      </c>
      <c r="Q11" s="31">
        <f>N11</f>
        <v>9870</v>
      </c>
      <c r="R11" s="35">
        <f>Q11*P11</f>
        <v>15792</v>
      </c>
    </row>
    <row r="12" spans="2:18" ht="15">
      <c r="B12" s="114">
        <v>2</v>
      </c>
      <c r="C12" s="118" t="s">
        <v>595</v>
      </c>
      <c r="D12" s="119"/>
      <c r="E12" s="120"/>
      <c r="F12" s="103">
        <v>5</v>
      </c>
      <c r="G12" s="112" t="s">
        <v>23</v>
      </c>
      <c r="H12" s="88">
        <f aca="true" t="shared" si="1" ref="H12:H28">VLOOKUP(B12,COTIZADO,8,FALSE)</f>
        <v>18768</v>
      </c>
      <c r="I12" s="89">
        <v>0</v>
      </c>
      <c r="J12" s="90">
        <f t="shared" si="0"/>
        <v>93840</v>
      </c>
      <c r="K12" s="28">
        <v>2</v>
      </c>
      <c r="L12" s="29"/>
      <c r="M12" s="29"/>
      <c r="N12" s="29">
        <v>11730</v>
      </c>
      <c r="O12" s="29"/>
      <c r="P12" s="30">
        <v>1.6</v>
      </c>
      <c r="Q12" s="31">
        <f>N12</f>
        <v>11730</v>
      </c>
      <c r="R12" s="35">
        <f aca="true" t="shared" si="2" ref="R12:R28">Q12*P12</f>
        <v>18768</v>
      </c>
    </row>
    <row r="13" spans="2:18" ht="15">
      <c r="B13" s="114">
        <v>3</v>
      </c>
      <c r="C13" s="118" t="s">
        <v>600</v>
      </c>
      <c r="D13" s="119"/>
      <c r="E13" s="120"/>
      <c r="F13" s="103">
        <v>4</v>
      </c>
      <c r="G13" s="112" t="s">
        <v>23</v>
      </c>
      <c r="H13" s="88">
        <f t="shared" si="1"/>
        <v>11488</v>
      </c>
      <c r="I13" s="89"/>
      <c r="J13" s="90">
        <f t="shared" si="0"/>
        <v>45952</v>
      </c>
      <c r="K13" s="28">
        <v>3</v>
      </c>
      <c r="L13" s="29"/>
      <c r="M13" s="29"/>
      <c r="N13" s="29">
        <v>7180</v>
      </c>
      <c r="O13" s="29"/>
      <c r="P13" s="30">
        <v>1.6</v>
      </c>
      <c r="Q13" s="31">
        <f>N13</f>
        <v>7180</v>
      </c>
      <c r="R13" s="35">
        <f t="shared" si="2"/>
        <v>11488</v>
      </c>
    </row>
    <row r="14" spans="2:18" ht="15">
      <c r="B14" s="114">
        <v>4</v>
      </c>
      <c r="C14" s="118" t="s">
        <v>596</v>
      </c>
      <c r="D14" s="119"/>
      <c r="E14" s="120"/>
      <c r="F14" s="103">
        <v>1</v>
      </c>
      <c r="G14" s="112" t="s">
        <v>23</v>
      </c>
      <c r="H14" s="88">
        <f t="shared" si="1"/>
        <v>12784</v>
      </c>
      <c r="I14" s="89">
        <v>0</v>
      </c>
      <c r="J14" s="90">
        <f t="shared" si="0"/>
        <v>12784</v>
      </c>
      <c r="K14" s="28">
        <v>4</v>
      </c>
      <c r="L14" s="29"/>
      <c r="M14" s="29"/>
      <c r="N14" s="29">
        <v>7990</v>
      </c>
      <c r="O14" s="29"/>
      <c r="P14" s="30">
        <v>1.6</v>
      </c>
      <c r="Q14" s="31">
        <f>N14</f>
        <v>7990</v>
      </c>
      <c r="R14" s="35">
        <f t="shared" si="2"/>
        <v>12784</v>
      </c>
    </row>
    <row r="15" spans="2:18" ht="15">
      <c r="B15" s="114">
        <v>5</v>
      </c>
      <c r="C15" s="118" t="s">
        <v>601</v>
      </c>
      <c r="D15" s="119"/>
      <c r="E15" s="120"/>
      <c r="F15" s="103">
        <v>1</v>
      </c>
      <c r="G15" s="112" t="s">
        <v>23</v>
      </c>
      <c r="H15" s="88">
        <f t="shared" si="1"/>
        <v>9014.4</v>
      </c>
      <c r="I15" s="89">
        <v>0</v>
      </c>
      <c r="J15" s="90">
        <f t="shared" si="0"/>
        <v>9014.4</v>
      </c>
      <c r="K15" s="113">
        <v>5</v>
      </c>
      <c r="L15" s="29"/>
      <c r="M15" s="29"/>
      <c r="N15" s="29">
        <v>5634</v>
      </c>
      <c r="O15" s="29"/>
      <c r="P15" s="30">
        <v>1.6</v>
      </c>
      <c r="Q15" s="31">
        <f>N15</f>
        <v>5634</v>
      </c>
      <c r="R15" s="35">
        <f t="shared" si="2"/>
        <v>9014.4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30"/>
      <c r="D19" s="131"/>
      <c r="E19" s="132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30"/>
      <c r="D20" s="131"/>
      <c r="E20" s="132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30"/>
      <c r="D21" s="131"/>
      <c r="E21" s="132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0"/>
      <c r="D22" s="131"/>
      <c r="E22" s="132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0"/>
      <c r="D23" s="131"/>
      <c r="E23" s="132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0"/>
      <c r="D24" s="131"/>
      <c r="E24" s="132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256342.4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256342.4</v>
      </c>
      <c r="M31" s="115"/>
      <c r="N31" s="116"/>
      <c r="O31" s="117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48705.056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305047.456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2014-02-25T13:07:08Z</cp:lastPrinted>
  <dcterms:created xsi:type="dcterms:W3CDTF">2013-07-12T05:01:37Z</dcterms:created>
  <dcterms:modified xsi:type="dcterms:W3CDTF">2014-03-03T16:47:20Z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